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trlProps/ctrlProp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A59" lockStructure="1"/>
  <bookViews>
    <workbookView xWindow="1095" yWindow="810" windowWidth="9420" windowHeight="5985" tabRatio="911" firstSheet="10" activeTab="16"/>
  </bookViews>
  <sheets>
    <sheet name="0.list" sheetId="1" state="hidden" r:id="rId1"/>
    <sheet name="0.listCells" sheetId="2" state="hidden" r:id="rId2"/>
    <sheet name="0.EmptyFields" sheetId="3" state="hidden" r:id="rId3"/>
    <sheet name="0.rpt3" sheetId="7" state="hidden" r:id="rId4"/>
    <sheet name="0rpt3Obj" sheetId="8" state="hidden" r:id="rId5"/>
    <sheet name="1.Log" sheetId="22" state="hidden" r:id="rId6"/>
    <sheet name="1.KeyData" sheetId="23" state="hidden" r:id="rId7"/>
    <sheet name="0rpt3IP" sheetId="27" state="hidden" r:id="rId8"/>
    <sheet name="0rpt3Adj" sheetId="28" state="hidden" r:id="rId9"/>
    <sheet name="General Guidance" sheetId="9" r:id="rId10"/>
    <sheet name="BasicData" sheetId="10" r:id="rId11"/>
    <sheet name="RTA" sheetId="11" r:id="rId12"/>
    <sheet name="UNDP CO" sheetId="12" r:id="rId13"/>
    <sheet name="DO" sheetId="13" r:id="rId14"/>
    <sheet name="DORating" sheetId="14" r:id="rId15"/>
    <sheet name="IP" sheetId="15" r:id="rId16"/>
    <sheet name="IPRating" sheetId="16" r:id="rId17"/>
    <sheet name="Adjustments" sheetId="17" r:id="rId18"/>
    <sheet name="Finance" sheetId="18" r:id="rId19"/>
    <sheet name="Communications and KM" sheetId="19" r:id="rId20"/>
    <sheet name="Partnerships" sheetId="20" r:id="rId21"/>
    <sheet name="Gender" sheetId="21" r:id="rId22"/>
    <sheet name="Instructions for GEF TT" sheetId="25" r:id="rId23"/>
    <sheet name="CCM TT" sheetId="26" r:id="rId24"/>
  </sheets>
  <definedNames>
    <definedName name="_xlnm._FilterDatabase" localSheetId="0" hidden="1">'0.list'!$A$1:$C$1</definedName>
    <definedName name="_xlnm._FilterDatabase" localSheetId="1" hidden="1">'0.listCells'!$A$1:$C$168</definedName>
    <definedName name="_xlnm._FilterDatabase" localSheetId="7" hidden="1">'0rpt3IP'!$A$2:$C$2</definedName>
    <definedName name="_xlnm._FilterDatabase" localSheetId="4" hidden="1">'0rpt3Obj'!$A$2:$F$21</definedName>
    <definedName name="Table2B">#REF!</definedName>
    <definedName name="Table2C">#REF!</definedName>
    <definedName name="Table2D">#REF!</definedName>
    <definedName name="Tableb">#REF!</definedName>
    <definedName name="Tablec">#REF!</definedName>
    <definedName name="Tabled">#REF!</definedName>
    <definedName name="Z_6C463F14_C8AA_495A_8FD2_4A264D8C6FE5_.wvu.FilterData" localSheetId="0" hidden="1">'0.list'!$A$1:$C$1</definedName>
    <definedName name="Z_6C463F14_C8AA_495A_8FD2_4A264D8C6FE5_.wvu.FilterData" localSheetId="1" hidden="1">'0.listCells'!$E$1:$J$102</definedName>
    <definedName name="Z_6C463F14_C8AA_495A_8FD2_4A264D8C6FE5_.wvu.FilterData" localSheetId="4" hidden="1">'0rpt3Obj'!$A$2:$G$2</definedName>
    <definedName name="Z_6C463F14_C8AA_495A_8FD2_4A264D8C6FE5_.wvu.PrintArea" localSheetId="17" hidden="1">Adjustments!$B$2:$H$23</definedName>
    <definedName name="Z_6C463F14_C8AA_495A_8FD2_4A264D8C6FE5_.wvu.PrintArea" localSheetId="10" hidden="1">BasicData!$B$2:$G$80</definedName>
    <definedName name="Z_6C463F14_C8AA_495A_8FD2_4A264D8C6FE5_.wvu.PrintArea" localSheetId="19" hidden="1">'Communications and KM'!$B$2:$E$21</definedName>
    <definedName name="Z_6C463F14_C8AA_495A_8FD2_4A264D8C6FE5_.wvu.PrintArea" localSheetId="14" hidden="1">DORating!$B$2:$H$40</definedName>
    <definedName name="Z_6C463F14_C8AA_495A_8FD2_4A264D8C6FE5_.wvu.PrintArea" localSheetId="18" hidden="1">Finance!$B$2:$E$44</definedName>
    <definedName name="Z_6C463F14_C8AA_495A_8FD2_4A264D8C6FE5_.wvu.PrintArea" localSheetId="15" hidden="1">IP!$B$2:$G$215</definedName>
    <definedName name="Z_6C463F14_C8AA_495A_8FD2_4A264D8C6FE5_.wvu.PrintArea" localSheetId="16" hidden="1">IPRating!$B$2:$I$37</definedName>
    <definedName name="Z_6C463F14_C8AA_495A_8FD2_4A264D8C6FE5_.wvu.PrintArea" localSheetId="20" hidden="1">Partnerships!$B$2:$E$20</definedName>
    <definedName name="Z_6C463F14_C8AA_495A_8FD2_4A264D8C6FE5_.wvu.PrintArea" localSheetId="11" hidden="1">RTA!$B$2:$G$54</definedName>
    <definedName name="Z_6C463F14_C8AA_495A_8FD2_4A264D8C6FE5_.wvu.PrintArea" localSheetId="12" hidden="1">'UNDP CO'!$B$2:$E$51</definedName>
    <definedName name="Z_6C463F14_C8AA_495A_8FD2_4A264D8C6FE5_.wvu.PrintTitles" localSheetId="18" hidden="1">Finance!$2:$14</definedName>
    <definedName name="Z_6C463F14_C8AA_495A_8FD2_4A264D8C6FE5_.wvu.Rows" localSheetId="19" hidden="1">'Communications and KM'!$8:$9</definedName>
    <definedName name="Z_6C463F14_C8AA_495A_8FD2_4A264D8C6FE5_.wvu.Rows" localSheetId="13" hidden="1">DO!$8:$9</definedName>
    <definedName name="Z_6C463F14_C8AA_495A_8FD2_4A264D8C6FE5_.wvu.Rows" localSheetId="14" hidden="1">DORating!$8:$9</definedName>
    <definedName name="Z_6C463F14_C8AA_495A_8FD2_4A264D8C6FE5_.wvu.Rows" localSheetId="18" hidden="1">Finance!$8:$9</definedName>
    <definedName name="Z_6C463F14_C8AA_495A_8FD2_4A264D8C6FE5_.wvu.Rows" localSheetId="9" hidden="1">'General Guidance'!$8:$9</definedName>
    <definedName name="Z_6C463F14_C8AA_495A_8FD2_4A264D8C6FE5_.wvu.Rows" localSheetId="16" hidden="1">IPRating!$8:$9</definedName>
    <definedName name="Z_6C463F14_C8AA_495A_8FD2_4A264D8C6FE5_.wvu.Rows" localSheetId="11" hidden="1">RTA!$8:$8,RTA!$57:$101</definedName>
    <definedName name="Z_6C463F14_C8AA_495A_8FD2_4A264D8C6FE5_.wvu.Rows" localSheetId="12" hidden="1">'UNDP CO'!$8:$9</definedName>
  </definedNames>
  <calcPr calcId="144525"/>
  <customWorkbookViews>
    <customWorkbookView name="AG - Personal View" guid="{6C463F14-C8AA-495A-8FD2-4A264D8C6FE5}" mergeInterval="0" personalView="1" xWindow="23" yWindow="39" windowWidth="1207" windowHeight="533" tabRatio="828" activeSheetId="9"/>
  </customWorkbookViews>
</workbook>
</file>

<file path=xl/calcChain.xml><?xml version="1.0" encoding="utf-8"?>
<calcChain xmlns="http://schemas.openxmlformats.org/spreadsheetml/2006/main">
  <c r="F21" i="8" l="1"/>
  <c r="F20" i="8"/>
  <c r="F19" i="8"/>
  <c r="F18" i="8"/>
  <c r="F17" i="8"/>
  <c r="F16" i="8"/>
  <c r="F15" i="8"/>
  <c r="F14" i="8"/>
  <c r="F13" i="8"/>
  <c r="F12" i="8"/>
  <c r="F11" i="8"/>
  <c r="F10" i="8"/>
  <c r="F9" i="8"/>
  <c r="F8" i="8"/>
  <c r="F7" i="8"/>
  <c r="F6" i="8"/>
  <c r="F5" i="8"/>
  <c r="F4" i="8"/>
  <c r="F3" i="8"/>
  <c r="C35" i="28"/>
  <c r="C33" i="28"/>
  <c r="B33" i="28"/>
  <c r="C32" i="28"/>
  <c r="B32" i="28"/>
  <c r="C31" i="28"/>
  <c r="B31" i="28"/>
  <c r="C30" i="28"/>
  <c r="B30" i="28"/>
  <c r="C29" i="28"/>
  <c r="B29" i="28"/>
  <c r="C28" i="28"/>
  <c r="B28" i="28"/>
  <c r="C27" i="28"/>
  <c r="B27" i="28"/>
  <c r="C26" i="28"/>
  <c r="B26" i="28"/>
  <c r="C25" i="28"/>
  <c r="B25" i="28"/>
  <c r="C24" i="28"/>
  <c r="B24" i="28"/>
  <c r="C20" i="28"/>
  <c r="B20" i="28"/>
  <c r="C19" i="28"/>
  <c r="B19" i="28"/>
  <c r="C18" i="28"/>
  <c r="B18" i="28"/>
  <c r="D15" i="28"/>
  <c r="D14" i="28"/>
  <c r="D11" i="28"/>
  <c r="C11" i="28"/>
  <c r="B11" i="28"/>
  <c r="D10" i="28"/>
  <c r="C10" i="28"/>
  <c r="B10" i="28"/>
  <c r="D9" i="28"/>
  <c r="C9" i="28"/>
  <c r="B9" i="28"/>
  <c r="D8" i="28"/>
  <c r="C8" i="28"/>
  <c r="B8" i="28"/>
  <c r="D7" i="28"/>
  <c r="C7" i="28"/>
  <c r="B7" i="28"/>
  <c r="D4" i="28"/>
  <c r="D3" i="28"/>
  <c r="C2" i="27"/>
  <c r="D1" i="27"/>
  <c r="F2" i="8"/>
  <c r="G1" i="8" s="1"/>
  <c r="O27" i="7"/>
  <c r="P26" i="7"/>
  <c r="O26" i="7"/>
  <c r="O25" i="7"/>
  <c r="P24" i="7" s="1"/>
  <c r="O24" i="7"/>
  <c r="P23" i="7" s="1"/>
  <c r="O23" i="7"/>
  <c r="P22" i="7" s="1"/>
  <c r="O22" i="7"/>
  <c r="P21" i="7" s="1"/>
  <c r="O21" i="7"/>
  <c r="P20" i="7" s="1"/>
  <c r="O20" i="7"/>
  <c r="O19" i="7"/>
  <c r="P18" i="7" s="1"/>
  <c r="O16" i="7"/>
  <c r="O17" i="7"/>
  <c r="P16" i="7"/>
  <c r="O18" i="7"/>
  <c r="P17" i="7"/>
  <c r="P19" i="7"/>
  <c r="P25" i="7"/>
  <c r="P27" i="7"/>
  <c r="G181" i="7"/>
  <c r="G179" i="7"/>
  <c r="H177" i="7"/>
  <c r="H176" i="7"/>
  <c r="H175" i="7"/>
  <c r="H174" i="7"/>
  <c r="G171" i="7"/>
  <c r="G168" i="7"/>
  <c r="G165" i="7"/>
  <c r="G162" i="7"/>
  <c r="G159" i="7"/>
  <c r="G156" i="7"/>
  <c r="G152" i="7"/>
  <c r="G149" i="7"/>
  <c r="G146" i="7"/>
  <c r="G143" i="7"/>
  <c r="G139" i="7"/>
  <c r="H136" i="7"/>
  <c r="H135" i="7"/>
  <c r="H134" i="7"/>
  <c r="H131" i="7"/>
  <c r="H130" i="7"/>
  <c r="H126" i="7"/>
  <c r="H125" i="7"/>
  <c r="H121" i="7"/>
  <c r="H120" i="7"/>
  <c r="H116" i="7"/>
  <c r="H115" i="7"/>
  <c r="G108" i="7"/>
  <c r="G106" i="7"/>
  <c r="H101" i="7"/>
  <c r="H100" i="7"/>
  <c r="H99" i="7"/>
  <c r="H98" i="7"/>
  <c r="H97" i="7"/>
  <c r="H95" i="7"/>
  <c r="H94" i="7"/>
  <c r="H93" i="7"/>
  <c r="H92" i="7"/>
  <c r="H91" i="7"/>
  <c r="H89" i="7"/>
  <c r="H88" i="7"/>
  <c r="H87" i="7"/>
  <c r="H86" i="7"/>
  <c r="H85" i="7"/>
  <c r="H83" i="7"/>
  <c r="H82" i="7"/>
  <c r="H81" i="7"/>
  <c r="H80" i="7"/>
  <c r="H79" i="7"/>
  <c r="H77" i="7"/>
  <c r="H76" i="7"/>
  <c r="H75" i="7"/>
  <c r="H74" i="7"/>
  <c r="H73" i="7"/>
  <c r="H71" i="7"/>
  <c r="H70" i="7"/>
  <c r="H69" i="7"/>
  <c r="H68" i="7"/>
  <c r="H67" i="7"/>
  <c r="H61" i="7"/>
  <c r="H60" i="7"/>
  <c r="H59" i="7"/>
  <c r="H58" i="7"/>
  <c r="H57" i="7"/>
  <c r="H55" i="7"/>
  <c r="H54" i="7"/>
  <c r="H53" i="7"/>
  <c r="H52" i="7"/>
  <c r="H51" i="7"/>
  <c r="H49" i="7"/>
  <c r="H48" i="7"/>
  <c r="H47" i="7"/>
  <c r="H46" i="7"/>
  <c r="H45" i="7"/>
  <c r="H43" i="7"/>
  <c r="H42" i="7"/>
  <c r="H41" i="7"/>
  <c r="H40" i="7"/>
  <c r="H39" i="7"/>
  <c r="H37" i="7"/>
  <c r="H36" i="7"/>
  <c r="H35" i="7"/>
  <c r="H34" i="7"/>
  <c r="H33" i="7"/>
  <c r="H31" i="7"/>
  <c r="H30" i="7"/>
  <c r="H29" i="7"/>
  <c r="H28" i="7"/>
  <c r="H27" i="7"/>
  <c r="G21" i="7"/>
  <c r="M18" i="7"/>
  <c r="L18" i="7"/>
  <c r="K18" i="7"/>
  <c r="H18" i="7"/>
  <c r="H15" i="7"/>
  <c r="G13" i="7"/>
  <c r="O2" i="7"/>
  <c r="O3" i="7"/>
  <c r="O4" i="7"/>
  <c r="O5" i="7" s="1"/>
  <c r="O6" i="7" s="1"/>
  <c r="O7" i="7" s="1"/>
  <c r="O8" i="7" s="1"/>
  <c r="O9" i="7" s="1"/>
  <c r="O10" i="7" s="1"/>
  <c r="O11" i="7" s="1"/>
  <c r="O12" i="7"/>
  <c r="H361" i="7"/>
  <c r="H360" i="7"/>
  <c r="H359" i="7"/>
  <c r="H358" i="7"/>
  <c r="H357" i="7"/>
  <c r="H353" i="7"/>
  <c r="H352" i="7"/>
  <c r="H351" i="7"/>
  <c r="H350" i="7"/>
  <c r="H349" i="7"/>
  <c r="H348" i="7"/>
  <c r="H347" i="7"/>
  <c r="H346" i="7"/>
  <c r="H345" i="7"/>
  <c r="H344" i="7"/>
  <c r="H339" i="7"/>
  <c r="H338" i="7"/>
  <c r="H337" i="7"/>
  <c r="H336" i="7"/>
  <c r="H335" i="7"/>
  <c r="H334" i="7"/>
  <c r="H333" i="7"/>
  <c r="H332" i="7"/>
  <c r="H331" i="7"/>
  <c r="H330" i="7"/>
  <c r="H329" i="7"/>
  <c r="H328" i="7"/>
  <c r="H327" i="7"/>
  <c r="H326" i="7"/>
  <c r="H325" i="7"/>
  <c r="H324" i="7"/>
  <c r="H323" i="7"/>
  <c r="H322" i="7"/>
  <c r="H321" i="7"/>
  <c r="H317" i="7"/>
  <c r="H316" i="7"/>
  <c r="H315" i="7"/>
  <c r="H314" i="7"/>
  <c r="H313" i="7"/>
  <c r="H312" i="7"/>
  <c r="H311" i="7"/>
  <c r="H310" i="7"/>
  <c r="H309" i="7"/>
  <c r="H308" i="7"/>
  <c r="H307" i="7"/>
  <c r="H306" i="7"/>
  <c r="H305" i="7"/>
  <c r="H304" i="7"/>
  <c r="H301" i="7"/>
  <c r="H300" i="7"/>
  <c r="H299" i="7"/>
  <c r="H298" i="7"/>
  <c r="H297" i="7"/>
  <c r="H296" i="7"/>
  <c r="H295" i="7"/>
  <c r="H294" i="7"/>
  <c r="H293" i="7"/>
  <c r="H292" i="7"/>
  <c r="H289" i="7"/>
  <c r="H288" i="7"/>
  <c r="H287" i="7"/>
  <c r="H286" i="7"/>
  <c r="H285" i="7"/>
  <c r="H284" i="7"/>
  <c r="H280" i="7"/>
  <c r="H279" i="7"/>
  <c r="H278" i="7"/>
  <c r="H277" i="7"/>
  <c r="H276" i="7"/>
  <c r="H275" i="7"/>
  <c r="H274" i="7"/>
  <c r="H273" i="7"/>
  <c r="H272" i="7"/>
  <c r="H271" i="7"/>
  <c r="H270" i="7"/>
  <c r="H269" i="7"/>
  <c r="H268" i="7"/>
  <c r="H267" i="7"/>
  <c r="H266" i="7"/>
  <c r="H265" i="7"/>
  <c r="H264" i="7"/>
  <c r="H260" i="7"/>
  <c r="H259" i="7"/>
  <c r="H258" i="7"/>
  <c r="H257" i="7"/>
  <c r="H256" i="7"/>
  <c r="H255" i="7"/>
  <c r="H254" i="7"/>
  <c r="H253" i="7"/>
  <c r="H252" i="7"/>
  <c r="H251" i="7"/>
  <c r="H250" i="7"/>
  <c r="H247" i="7"/>
  <c r="H246" i="7"/>
  <c r="H245" i="7"/>
  <c r="H244" i="7"/>
  <c r="H243" i="7"/>
  <c r="H242" i="7"/>
  <c r="H241" i="7"/>
  <c r="H240" i="7"/>
  <c r="H239" i="7"/>
  <c r="H238" i="7"/>
  <c r="H234" i="7"/>
  <c r="H233" i="7"/>
  <c r="H232" i="7"/>
  <c r="H231" i="7"/>
  <c r="H230" i="7"/>
  <c r="H229" i="7"/>
  <c r="H228" i="7"/>
  <c r="H227" i="7"/>
  <c r="H226" i="7"/>
  <c r="H225" i="7"/>
  <c r="H224" i="7"/>
  <c r="H223" i="7"/>
  <c r="B7" i="26"/>
  <c r="B7" i="25"/>
  <c r="J2" i="2"/>
  <c r="F14" i="11"/>
  <c r="F17" i="11"/>
  <c r="F18" i="11"/>
  <c r="F16" i="11"/>
  <c r="F15" i="11"/>
  <c r="H14" i="23"/>
  <c r="H15" i="23"/>
  <c r="H11" i="23"/>
  <c r="F22" i="11"/>
  <c r="B69" i="11"/>
  <c r="N34" i="14"/>
  <c r="O14" i="14" s="1"/>
  <c r="P14" i="14" s="1"/>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136" i="10"/>
  <c r="V216" i="10"/>
  <c r="V217" i="10"/>
  <c r="U217" i="10" s="1"/>
  <c r="V218" i="10"/>
  <c r="V230" i="10"/>
  <c r="U230" i="10"/>
  <c r="V219" i="10"/>
  <c r="U219" i="10"/>
  <c r="V220" i="10"/>
  <c r="V232" i="10"/>
  <c r="U232" i="10" s="1"/>
  <c r="V221" i="10"/>
  <c r="U221" i="10"/>
  <c r="V222" i="10"/>
  <c r="V223" i="10"/>
  <c r="V235" i="10"/>
  <c r="V224" i="10"/>
  <c r="V225" i="10"/>
  <c r="U225" i="10"/>
  <c r="V226" i="10"/>
  <c r="V238" i="10" s="1"/>
  <c r="U238" i="10" s="1"/>
  <c r="V215" i="10"/>
  <c r="V227" i="10"/>
  <c r="U227" i="10" s="1"/>
  <c r="F21" i="11"/>
  <c r="N27" i="14"/>
  <c r="N41" i="14"/>
  <c r="N48" i="14"/>
  <c r="N55" i="14"/>
  <c r="N62" i="14"/>
  <c r="O15" i="14"/>
  <c r="N27" i="16"/>
  <c r="O14" i="16"/>
  <c r="P14" i="16" s="1"/>
  <c r="P15" i="16" s="1"/>
  <c r="O16" i="16" s="1"/>
  <c r="P16" i="16" s="1"/>
  <c r="F24" i="11" s="1"/>
  <c r="B67" i="11" s="1"/>
  <c r="C67" i="11" s="1"/>
  <c r="N34" i="16"/>
  <c r="N48" i="16"/>
  <c r="N55" i="16"/>
  <c r="N41" i="16"/>
  <c r="N62" i="16"/>
  <c r="O15" i="16"/>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J3" i="2"/>
  <c r="Q2" i="15"/>
  <c r="Q3" i="15"/>
  <c r="Q4" i="15"/>
  <c r="Q5" i="15"/>
  <c r="Q6" i="15"/>
  <c r="B7" i="13"/>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67" i="15"/>
  <c r="Q168" i="15"/>
  <c r="Q169" i="15"/>
  <c r="Q170" i="15"/>
  <c r="Q171" i="15"/>
  <c r="Q172" i="15"/>
  <c r="Q173" i="15"/>
  <c r="Q174" i="15"/>
  <c r="Q175" i="15"/>
  <c r="Q176" i="15"/>
  <c r="Q177" i="15"/>
  <c r="Q178" i="15"/>
  <c r="Q179" i="15"/>
  <c r="Q180" i="15"/>
  <c r="Q181" i="15"/>
  <c r="Q182" i="15"/>
  <c r="Q183" i="15"/>
  <c r="Q184" i="15"/>
  <c r="Q185" i="15"/>
  <c r="Q186" i="15"/>
  <c r="Q187" i="15"/>
  <c r="Q188" i="15"/>
  <c r="Q189" i="15"/>
  <c r="Q190" i="15"/>
  <c r="Q191" i="15"/>
  <c r="Q192" i="15"/>
  <c r="Q193" i="15"/>
  <c r="Q194" i="15"/>
  <c r="Q195" i="15"/>
  <c r="Q196" i="15"/>
  <c r="Q197" i="15"/>
  <c r="Q198" i="15"/>
  <c r="Q199" i="15"/>
  <c r="Q200" i="15"/>
  <c r="Q201" i="15"/>
  <c r="Q202" i="15"/>
  <c r="Q203" i="15"/>
  <c r="Q204" i="15"/>
  <c r="Q205" i="15"/>
  <c r="Q206" i="15"/>
  <c r="Q207" i="15"/>
  <c r="Q208" i="15"/>
  <c r="Q209" i="15"/>
  <c r="Q210" i="15"/>
  <c r="Q211" i="15"/>
  <c r="Q212" i="15"/>
  <c r="Q213" i="15"/>
  <c r="Q214" i="15"/>
  <c r="Q215" i="15"/>
  <c r="Q216" i="15"/>
  <c r="Q217" i="15"/>
  <c r="Q218" i="15"/>
  <c r="Q219" i="15"/>
  <c r="Q220" i="15"/>
  <c r="Q221" i="15"/>
  <c r="Q222" i="15"/>
  <c r="Q223" i="15"/>
  <c r="Q224" i="15"/>
  <c r="Q225" i="15"/>
  <c r="Q226" i="15"/>
  <c r="Q227" i="15"/>
  <c r="Q228" i="15"/>
  <c r="Q229" i="15"/>
  <c r="Q230" i="15"/>
  <c r="Q231" i="15"/>
  <c r="Q232" i="15"/>
  <c r="Q233" i="15"/>
  <c r="Q234" i="15"/>
  <c r="Q235" i="15"/>
  <c r="Q236" i="15"/>
  <c r="Q237" i="15"/>
  <c r="Q238" i="15"/>
  <c r="Q239" i="15"/>
  <c r="Q240" i="15"/>
  <c r="Q241" i="15"/>
  <c r="Q242" i="15"/>
  <c r="Q243" i="15"/>
  <c r="Q244" i="15"/>
  <c r="Q245" i="15"/>
  <c r="Q246" i="15"/>
  <c r="Q247" i="15"/>
  <c r="Q248" i="15"/>
  <c r="Q249" i="15"/>
  <c r="Q250" i="15"/>
  <c r="Q251" i="15"/>
  <c r="Q252" i="15"/>
  <c r="Q253" i="15"/>
  <c r="Q254" i="15"/>
  <c r="Q255" i="15"/>
  <c r="Q256" i="15"/>
  <c r="Q257" i="15"/>
  <c r="Q258" i="15"/>
  <c r="Q259" i="15"/>
  <c r="Q260" i="15"/>
  <c r="Q261" i="15"/>
  <c r="Q262" i="15"/>
  <c r="Q263" i="15"/>
  <c r="Q264" i="15"/>
  <c r="Q265" i="15"/>
  <c r="Q266" i="15"/>
  <c r="Q267" i="15"/>
  <c r="Q268" i="15"/>
  <c r="Q269" i="15"/>
  <c r="Q270" i="15"/>
  <c r="Q271" i="15"/>
  <c r="Q272" i="15"/>
  <c r="Q273" i="15"/>
  <c r="Q274" i="15"/>
  <c r="Q275" i="15"/>
  <c r="Q276" i="15"/>
  <c r="Q277" i="15"/>
  <c r="Q278" i="15"/>
  <c r="Q279" i="15"/>
  <c r="Q280" i="15"/>
  <c r="Q281" i="15"/>
  <c r="Q282" i="15"/>
  <c r="Q283" i="15"/>
  <c r="Q284" i="15"/>
  <c r="Q285" i="15"/>
  <c r="Q286" i="15"/>
  <c r="Q287" i="15"/>
  <c r="Q288" i="15"/>
  <c r="Q289" i="15"/>
  <c r="Q290" i="15"/>
  <c r="Q291" i="15"/>
  <c r="Q292" i="15"/>
  <c r="Q293" i="15"/>
  <c r="Q294" i="15"/>
  <c r="Q295" i="15"/>
  <c r="Q296" i="15"/>
  <c r="Q297" i="15"/>
  <c r="Q298" i="15"/>
  <c r="Q299" i="15"/>
  <c r="Q300" i="15"/>
  <c r="Q301" i="15"/>
  <c r="Q302" i="15"/>
  <c r="Q303" i="15"/>
  <c r="Q304" i="15"/>
  <c r="Q305" i="15"/>
  <c r="Q306" i="15"/>
  <c r="Q307" i="15"/>
  <c r="Q308" i="15"/>
  <c r="Q309" i="15"/>
  <c r="Q310" i="15"/>
  <c r="Q311" i="15"/>
  <c r="Q312" i="15"/>
  <c r="L195" i="15" s="1"/>
  <c r="Q313" i="15"/>
  <c r="Q314" i="15"/>
  <c r="Q315" i="15"/>
  <c r="Q316" i="15"/>
  <c r="Q317" i="15"/>
  <c r="Q318" i="15"/>
  <c r="Q319" i="15"/>
  <c r="Q320" i="15"/>
  <c r="Q321" i="15"/>
  <c r="Q322" i="15"/>
  <c r="Q323" i="15"/>
  <c r="Q324" i="15"/>
  <c r="Q325" i="15"/>
  <c r="Q326" i="15"/>
  <c r="Q327" i="15"/>
  <c r="Q328" i="15"/>
  <c r="Q329" i="15"/>
  <c r="Q330" i="15"/>
  <c r="Q331" i="15"/>
  <c r="Q332" i="15"/>
  <c r="Q333" i="15"/>
  <c r="Q334" i="15"/>
  <c r="Q335" i="15"/>
  <c r="Q336" i="15"/>
  <c r="Q337" i="15"/>
  <c r="Q338" i="15"/>
  <c r="Q339" i="15"/>
  <c r="Q340" i="15"/>
  <c r="Q341" i="15"/>
  <c r="Q342" i="15"/>
  <c r="Q343" i="15"/>
  <c r="Q344" i="15"/>
  <c r="Q345" i="15"/>
  <c r="Q346" i="15"/>
  <c r="Q347" i="15"/>
  <c r="Q348" i="15"/>
  <c r="Q349" i="15"/>
  <c r="Q350" i="15"/>
  <c r="Q351" i="15"/>
  <c r="Q352" i="15"/>
  <c r="Q353" i="15"/>
  <c r="Q354" i="15"/>
  <c r="Q355" i="15"/>
  <c r="Q356" i="15"/>
  <c r="Q357" i="15"/>
  <c r="Q358" i="15"/>
  <c r="Q359" i="15"/>
  <c r="Q360" i="15"/>
  <c r="Q361" i="15"/>
  <c r="Q362" i="15"/>
  <c r="Q363" i="15"/>
  <c r="Q364" i="15"/>
  <c r="Q365" i="15"/>
  <c r="Q366" i="15"/>
  <c r="Q367" i="15"/>
  <c r="Q368" i="15"/>
  <c r="Q369" i="15"/>
  <c r="Q370" i="15"/>
  <c r="Q371" i="15"/>
  <c r="Q372" i="15"/>
  <c r="Q373" i="15"/>
  <c r="Q374" i="15"/>
  <c r="Q375" i="15"/>
  <c r="Q376" i="15"/>
  <c r="Q377" i="15"/>
  <c r="Q378" i="15"/>
  <c r="Q379" i="15"/>
  <c r="Q380" i="15"/>
  <c r="Q381" i="15"/>
  <c r="Q382" i="15"/>
  <c r="Q383" i="15"/>
  <c r="Q384" i="15"/>
  <c r="Q385" i="15"/>
  <c r="Q386" i="15"/>
  <c r="Q387" i="15"/>
  <c r="Q388" i="15"/>
  <c r="Q389" i="15"/>
  <c r="Q390" i="15"/>
  <c r="Q391" i="15"/>
  <c r="Q392" i="15"/>
  <c r="Q393" i="15"/>
  <c r="Q394" i="15"/>
  <c r="Q395" i="15"/>
  <c r="Q396" i="15"/>
  <c r="Q397" i="15"/>
  <c r="Q398" i="15"/>
  <c r="Q399" i="15"/>
  <c r="Q400" i="15"/>
  <c r="Q401" i="15"/>
  <c r="Q402" i="15"/>
  <c r="Q403" i="15"/>
  <c r="Q404" i="15"/>
  <c r="Q405" i="15"/>
  <c r="Q406" i="15"/>
  <c r="Q407" i="15"/>
  <c r="Q408" i="15"/>
  <c r="Q409" i="15"/>
  <c r="Q410" i="15"/>
  <c r="Q411" i="15"/>
  <c r="Q412" i="15"/>
  <c r="Q413" i="15"/>
  <c r="Q414" i="15"/>
  <c r="Q415" i="15"/>
  <c r="Q416" i="15"/>
  <c r="Q417" i="15"/>
  <c r="Q418" i="15"/>
  <c r="Q419" i="15"/>
  <c r="Q420" i="15"/>
  <c r="Q421" i="15"/>
  <c r="Q422" i="15"/>
  <c r="Q423" i="15"/>
  <c r="Q424" i="15"/>
  <c r="Q425" i="15"/>
  <c r="Q426" i="15"/>
  <c r="Q427" i="15"/>
  <c r="Q428" i="15"/>
  <c r="Q429" i="15"/>
  <c r="Q430" i="15"/>
  <c r="Q431" i="15"/>
  <c r="Q432" i="15"/>
  <c r="Q433" i="15"/>
  <c r="Q434" i="15"/>
  <c r="Q435" i="15"/>
  <c r="Q436" i="15"/>
  <c r="Q437" i="15"/>
  <c r="Q438" i="15"/>
  <c r="Q439" i="15"/>
  <c r="Q440" i="15"/>
  <c r="Q441" i="15"/>
  <c r="Q442" i="15"/>
  <c r="Q443" i="15"/>
  <c r="Q444" i="15"/>
  <c r="Q445" i="15"/>
  <c r="Q446" i="15"/>
  <c r="Q447" i="15"/>
  <c r="Q448" i="15"/>
  <c r="Q449" i="15"/>
  <c r="Q450" i="15"/>
  <c r="Q451" i="15"/>
  <c r="Q452" i="15"/>
  <c r="Q453" i="15"/>
  <c r="Q454" i="15"/>
  <c r="Q455" i="15"/>
  <c r="Q456" i="15"/>
  <c r="Q457" i="15"/>
  <c r="Q458" i="15"/>
  <c r="Q459" i="15"/>
  <c r="Q460" i="15"/>
  <c r="Q461" i="15"/>
  <c r="Q462" i="15"/>
  <c r="Q463" i="15"/>
  <c r="Q464" i="15"/>
  <c r="Q465" i="15"/>
  <c r="Q466" i="15"/>
  <c r="Q467" i="15"/>
  <c r="Q468" i="15"/>
  <c r="Q469" i="15"/>
  <c r="Q470" i="15"/>
  <c r="Q471" i="15"/>
  <c r="Q472" i="15"/>
  <c r="Q473" i="15"/>
  <c r="Q474" i="15"/>
  <c r="Q475" i="15"/>
  <c r="Q476" i="15"/>
  <c r="Q477" i="15"/>
  <c r="Q478" i="15"/>
  <c r="Q479" i="15"/>
  <c r="Q480" i="15"/>
  <c r="Q481" i="15"/>
  <c r="Q482" i="15"/>
  <c r="Q483" i="15"/>
  <c r="Q484" i="15"/>
  <c r="Q485" i="15"/>
  <c r="Q486" i="15"/>
  <c r="Q487" i="15"/>
  <c r="Q488" i="15"/>
  <c r="Q489" i="15"/>
  <c r="Q490" i="15"/>
  <c r="Q491" i="15"/>
  <c r="Q492" i="15"/>
  <c r="Q493" i="15"/>
  <c r="Q494" i="15"/>
  <c r="Q495" i="15"/>
  <c r="Q496" i="15"/>
  <c r="Q497" i="15"/>
  <c r="Q498" i="15"/>
  <c r="Q499" i="15"/>
  <c r="Q500" i="15"/>
  <c r="Q501" i="15"/>
  <c r="Q502" i="15"/>
  <c r="Q503" i="15"/>
  <c r="Q504" i="15"/>
  <c r="Q505" i="15"/>
  <c r="Q506" i="15"/>
  <c r="Q507" i="15"/>
  <c r="Q508" i="15"/>
  <c r="Q509" i="15"/>
  <c r="Q510" i="15"/>
  <c r="Q511" i="15"/>
  <c r="Q512" i="15"/>
  <c r="Q513" i="15"/>
  <c r="Q514" i="15"/>
  <c r="Q515" i="15"/>
  <c r="Q516" i="15"/>
  <c r="Q517" i="15"/>
  <c r="Q518" i="15"/>
  <c r="Q519" i="15"/>
  <c r="Q520" i="15"/>
  <c r="Q521" i="15"/>
  <c r="Q522" i="15"/>
  <c r="Q523" i="15"/>
  <c r="Q524" i="15"/>
  <c r="Q525" i="15"/>
  <c r="Q526" i="15"/>
  <c r="Q527" i="15"/>
  <c r="Q528" i="15"/>
  <c r="Q529" i="15"/>
  <c r="Q530" i="15"/>
  <c r="Q531" i="15"/>
  <c r="Q532" i="15"/>
  <c r="Q533" i="15"/>
  <c r="Q534" i="15"/>
  <c r="Q535" i="15"/>
  <c r="Q536" i="15"/>
  <c r="Q537" i="15"/>
  <c r="Q538" i="15"/>
  <c r="Q539" i="15"/>
  <c r="Q540" i="15"/>
  <c r="Q541" i="15"/>
  <c r="Q542" i="15"/>
  <c r="Q543" i="15"/>
  <c r="Q544" i="15"/>
  <c r="Q545" i="15"/>
  <c r="Q546" i="15"/>
  <c r="Q547" i="15"/>
  <c r="Q548" i="15"/>
  <c r="Q549" i="15"/>
  <c r="Q550" i="15"/>
  <c r="Q551" i="15"/>
  <c r="Q552" i="15"/>
  <c r="Q553" i="15"/>
  <c r="Q554" i="15"/>
  <c r="Q555" i="15"/>
  <c r="Q556" i="15"/>
  <c r="Q557" i="15"/>
  <c r="Q558" i="15"/>
  <c r="Q559" i="15"/>
  <c r="Q560" i="15"/>
  <c r="Q561" i="15"/>
  <c r="Q562" i="15"/>
  <c r="Q563" i="15"/>
  <c r="Q564" i="15"/>
  <c r="Q565" i="15"/>
  <c r="Q566" i="15"/>
  <c r="Q567" i="15"/>
  <c r="Q568" i="15"/>
  <c r="Q569" i="15"/>
  <c r="Q570" i="15"/>
  <c r="Q571" i="15"/>
  <c r="Q572" i="15"/>
  <c r="Q573" i="15"/>
  <c r="Q574" i="15"/>
  <c r="Q575" i="15"/>
  <c r="Q576" i="15"/>
  <c r="Q577" i="15"/>
  <c r="Q578" i="15"/>
  <c r="Q579" i="15"/>
  <c r="Q580" i="15"/>
  <c r="Q581" i="15"/>
  <c r="Q582" i="15"/>
  <c r="Q583" i="15"/>
  <c r="Q584" i="15"/>
  <c r="Q585" i="15"/>
  <c r="Q586" i="15"/>
  <c r="Q587" i="15"/>
  <c r="Q588" i="15"/>
  <c r="Q589" i="15"/>
  <c r="Q590" i="15"/>
  <c r="Q591" i="15"/>
  <c r="Q592" i="15"/>
  <c r="Q593" i="15"/>
  <c r="Q594" i="15"/>
  <c r="Q595" i="15"/>
  <c r="Q596" i="15"/>
  <c r="Q597" i="15"/>
  <c r="Q598" i="15"/>
  <c r="Q599" i="15"/>
  <c r="Q600" i="15"/>
  <c r="Q601" i="15"/>
  <c r="Q602" i="15"/>
  <c r="Q603" i="15"/>
  <c r="Q604" i="15"/>
  <c r="Q605" i="15"/>
  <c r="Q606" i="15"/>
  <c r="Q607" i="15"/>
  <c r="Q608" i="15"/>
  <c r="Q609" i="15"/>
  <c r="Q610" i="15"/>
  <c r="Q611" i="15"/>
  <c r="Q612" i="15"/>
  <c r="Q613" i="15"/>
  <c r="Q614" i="15"/>
  <c r="Q615" i="15"/>
  <c r="Q616" i="15"/>
  <c r="Q617" i="15"/>
  <c r="Q618" i="15"/>
  <c r="Q619" i="15"/>
  <c r="Q620" i="15"/>
  <c r="Q621" i="15"/>
  <c r="Q622" i="15"/>
  <c r="H10" i="23"/>
  <c r="H19" i="23"/>
  <c r="H18" i="23"/>
  <c r="H17" i="23"/>
  <c r="Q623" i="15"/>
  <c r="Q624" i="15"/>
  <c r="Q625" i="15"/>
  <c r="Q626" i="15"/>
  <c r="Q627" i="15"/>
  <c r="Q628" i="15"/>
  <c r="Q629" i="15"/>
  <c r="Q630" i="15"/>
  <c r="Q631" i="15"/>
  <c r="Q632" i="15"/>
  <c r="Q633" i="15"/>
  <c r="Q634" i="15"/>
  <c r="Q635" i="15"/>
  <c r="Q636" i="15"/>
  <c r="Q637" i="15"/>
  <c r="Q638" i="15"/>
  <c r="Q639" i="15"/>
  <c r="Q640" i="15"/>
  <c r="Q641" i="15"/>
  <c r="Q642" i="15"/>
  <c r="Q643" i="15"/>
  <c r="Q644" i="15"/>
  <c r="Q645" i="15"/>
  <c r="Q646" i="15"/>
  <c r="Q647" i="15"/>
  <c r="Q648" i="15"/>
  <c r="Q649" i="15"/>
  <c r="Q650" i="15"/>
  <c r="Q651" i="15"/>
  <c r="Q652" i="15"/>
  <c r="Q653" i="15"/>
  <c r="Q654" i="15"/>
  <c r="Q655" i="15"/>
  <c r="Q656" i="15"/>
  <c r="Q657" i="15"/>
  <c r="Q658" i="15"/>
  <c r="Q659" i="15"/>
  <c r="Q660" i="15"/>
  <c r="Q661" i="15"/>
  <c r="Q662" i="15"/>
  <c r="Q663" i="15"/>
  <c r="Q664" i="15"/>
  <c r="Q665" i="15"/>
  <c r="Q666" i="15"/>
  <c r="Q667" i="15"/>
  <c r="Q668" i="15"/>
  <c r="Q669" i="15"/>
  <c r="Q670" i="15"/>
  <c r="Q671" i="15"/>
  <c r="Q672" i="15"/>
  <c r="Q673" i="15"/>
  <c r="Q674" i="15"/>
  <c r="Q675" i="15"/>
  <c r="Q676" i="15"/>
  <c r="Q677" i="15"/>
  <c r="Q678" i="15"/>
  <c r="Q679" i="15"/>
  <c r="Q680" i="15"/>
  <c r="Q681" i="15"/>
  <c r="Q682" i="15"/>
  <c r="Q683" i="15"/>
  <c r="Q684" i="15"/>
  <c r="Q685" i="15"/>
  <c r="Q686" i="15"/>
  <c r="Q687" i="15"/>
  <c r="Q688" i="15"/>
  <c r="Q689" i="15"/>
  <c r="Q690" i="15"/>
  <c r="Q691" i="15"/>
  <c r="Q692" i="15"/>
  <c r="Q693" i="15"/>
  <c r="Q694" i="15"/>
  <c r="Q695" i="15"/>
  <c r="Q696" i="15"/>
  <c r="Q697" i="15"/>
  <c r="Q698" i="15"/>
  <c r="Q699" i="15"/>
  <c r="Q700" i="15"/>
  <c r="Q701" i="15"/>
  <c r="Q702" i="15"/>
  <c r="Q703" i="15"/>
  <c r="Q704" i="15"/>
  <c r="Q705" i="15"/>
  <c r="Q706" i="15"/>
  <c r="Q707" i="15"/>
  <c r="Q708" i="15"/>
  <c r="Q709" i="15"/>
  <c r="Q710" i="15"/>
  <c r="Q711" i="15"/>
  <c r="Q712" i="15"/>
  <c r="Q713" i="15"/>
  <c r="Q714" i="15"/>
  <c r="Q715" i="15"/>
  <c r="Q716" i="15"/>
  <c r="Q717" i="15"/>
  <c r="Q718" i="15"/>
  <c r="Q719" i="15"/>
  <c r="Q720" i="15"/>
  <c r="Q721" i="15"/>
  <c r="Q722" i="15"/>
  <c r="Q723" i="15"/>
  <c r="Q724" i="15"/>
  <c r="Q725" i="15"/>
  <c r="Q726" i="15"/>
  <c r="Q727" i="15"/>
  <c r="Q728" i="15"/>
  <c r="Q729" i="15"/>
  <c r="Q730" i="15"/>
  <c r="Q731" i="15"/>
  <c r="Q732" i="15"/>
  <c r="Q733" i="15"/>
  <c r="Q734" i="15"/>
  <c r="Q735" i="15"/>
  <c r="Q736" i="15"/>
  <c r="Q737" i="15"/>
  <c r="Q738" i="15"/>
  <c r="Q739" i="15"/>
  <c r="Q740" i="15"/>
  <c r="Q741" i="15"/>
  <c r="Q742" i="15"/>
  <c r="Q743" i="15"/>
  <c r="Q744" i="15"/>
  <c r="Q745" i="15"/>
  <c r="Q746" i="15"/>
  <c r="Q747" i="15"/>
  <c r="Q748" i="15"/>
  <c r="Q749" i="15"/>
  <c r="Q750" i="15"/>
  <c r="Q751" i="15"/>
  <c r="Q752" i="15"/>
  <c r="Q753" i="15"/>
  <c r="Q754" i="15"/>
  <c r="Q755" i="15"/>
  <c r="Q756" i="15"/>
  <c r="Q757" i="15"/>
  <c r="Q758" i="15"/>
  <c r="Q759" i="15"/>
  <c r="Q760" i="15"/>
  <c r="Q761" i="15"/>
  <c r="Q762" i="15"/>
  <c r="Q763" i="15"/>
  <c r="Q764" i="15"/>
  <c r="Q765" i="15"/>
  <c r="Q766" i="15"/>
  <c r="Q767" i="15"/>
  <c r="Q768" i="15"/>
  <c r="Q769" i="15"/>
  <c r="Q770" i="15"/>
  <c r="Q771" i="15"/>
  <c r="Q772" i="15"/>
  <c r="Q773" i="15"/>
  <c r="Q774" i="15"/>
  <c r="Q775" i="15"/>
  <c r="Q776" i="15"/>
  <c r="Q777" i="15"/>
  <c r="Q778" i="15"/>
  <c r="Q779" i="15"/>
  <c r="Q780" i="15"/>
  <c r="Q781" i="15"/>
  <c r="Q782" i="15"/>
  <c r="Q783" i="15"/>
  <c r="Q784" i="15"/>
  <c r="Q785" i="15"/>
  <c r="Q786" i="15"/>
  <c r="Q787" i="15"/>
  <c r="Q788" i="15"/>
  <c r="Q789" i="15"/>
  <c r="Q790" i="15"/>
  <c r="Q791" i="15"/>
  <c r="Q792" i="15"/>
  <c r="Q793" i="15"/>
  <c r="Q794" i="15"/>
  <c r="Q795" i="15"/>
  <c r="Q796" i="15"/>
  <c r="Q797" i="15"/>
  <c r="Q798" i="15"/>
  <c r="Q799" i="15"/>
  <c r="Q800" i="15"/>
  <c r="Q801" i="15"/>
  <c r="Q802" i="15"/>
  <c r="Q803" i="15"/>
  <c r="Q804" i="15"/>
  <c r="Q805" i="15"/>
  <c r="Q806" i="15"/>
  <c r="Q807" i="15"/>
  <c r="Q808" i="15"/>
  <c r="Q809" i="15"/>
  <c r="Q810" i="15"/>
  <c r="Q811" i="15"/>
  <c r="Q812" i="15"/>
  <c r="Q813" i="15"/>
  <c r="Q814" i="15"/>
  <c r="Q815" i="15"/>
  <c r="Q816" i="15"/>
  <c r="Q817" i="15"/>
  <c r="Q818" i="15"/>
  <c r="Q819" i="15"/>
  <c r="Q820" i="15"/>
  <c r="Q821" i="15"/>
  <c r="Q822" i="15"/>
  <c r="Q823" i="15"/>
  <c r="Q824" i="15"/>
  <c r="Q825" i="15"/>
  <c r="Q826" i="15"/>
  <c r="Q827" i="15"/>
  <c r="Q828" i="15"/>
  <c r="Q829" i="15"/>
  <c r="Q830" i="15"/>
  <c r="Q831" i="15"/>
  <c r="Q832" i="15"/>
  <c r="Q833" i="15"/>
  <c r="Q834" i="15"/>
  <c r="Q835" i="15"/>
  <c r="Q836" i="15"/>
  <c r="Q837" i="15"/>
  <c r="Q838" i="15"/>
  <c r="Q839" i="15"/>
  <c r="Q840" i="15"/>
  <c r="Q841" i="15"/>
  <c r="Q842" i="15"/>
  <c r="Q843" i="15"/>
  <c r="Q844" i="15"/>
  <c r="Q845" i="15"/>
  <c r="Q846" i="15"/>
  <c r="Q847" i="15"/>
  <c r="Q848" i="15"/>
  <c r="Q849" i="15"/>
  <c r="Q850" i="15"/>
  <c r="Q851" i="15"/>
  <c r="Q852" i="15"/>
  <c r="Q853" i="15"/>
  <c r="Q854" i="15"/>
  <c r="Q855" i="15"/>
  <c r="Q856" i="15"/>
  <c r="Q857" i="15"/>
  <c r="Q858" i="15"/>
  <c r="Q859" i="15"/>
  <c r="Q860" i="15"/>
  <c r="Q861" i="15"/>
  <c r="Q862" i="15"/>
  <c r="Q863" i="15"/>
  <c r="Q864" i="15"/>
  <c r="Q865" i="15"/>
  <c r="Q866" i="15"/>
  <c r="Q867" i="15"/>
  <c r="Q868" i="15"/>
  <c r="Q869" i="15"/>
  <c r="Q870" i="15"/>
  <c r="Q871" i="15"/>
  <c r="Q872" i="15"/>
  <c r="Q873" i="15"/>
  <c r="Q874" i="15"/>
  <c r="Q875" i="15"/>
  <c r="Q876" i="15"/>
  <c r="Q877" i="15"/>
  <c r="Q878" i="15"/>
  <c r="Q879" i="15"/>
  <c r="Q880" i="15"/>
  <c r="Q881" i="15"/>
  <c r="Q882" i="15"/>
  <c r="Q883" i="15"/>
  <c r="Q884" i="15"/>
  <c r="Q885" i="15"/>
  <c r="Q886" i="15"/>
  <c r="Q887" i="15"/>
  <c r="Q888" i="15"/>
  <c r="Q889" i="15"/>
  <c r="Q890" i="15"/>
  <c r="Q891" i="15"/>
  <c r="Q892" i="15"/>
  <c r="Q893" i="15"/>
  <c r="Q894" i="15"/>
  <c r="Q895" i="15"/>
  <c r="Q896" i="15"/>
  <c r="Q897" i="15"/>
  <c r="Q898" i="15"/>
  <c r="Q899" i="15"/>
  <c r="Q900" i="15"/>
  <c r="Q901" i="15"/>
  <c r="Q902" i="15"/>
  <c r="Q903" i="15"/>
  <c r="Q904" i="15"/>
  <c r="Q905" i="15"/>
  <c r="Q906" i="15"/>
  <c r="Q907" i="15"/>
  <c r="Q908" i="15"/>
  <c r="Q909" i="15"/>
  <c r="Q910" i="15"/>
  <c r="Q911" i="15"/>
  <c r="Q912" i="15"/>
  <c r="Q913" i="15"/>
  <c r="Q914" i="15"/>
  <c r="Q915" i="15"/>
  <c r="Q916" i="15"/>
  <c r="Q917" i="15"/>
  <c r="Q918" i="15"/>
  <c r="Q919" i="15"/>
  <c r="Q920" i="15"/>
  <c r="Q921" i="15"/>
  <c r="Q922" i="15"/>
  <c r="Q923" i="15"/>
  <c r="Q924" i="15"/>
  <c r="Q925" i="15"/>
  <c r="Q926" i="15"/>
  <c r="Q927" i="15"/>
  <c r="Q928" i="15"/>
  <c r="Q929" i="15"/>
  <c r="Q930" i="15"/>
  <c r="Q931" i="15"/>
  <c r="Q932" i="15"/>
  <c r="Q933" i="15"/>
  <c r="Q934" i="15"/>
  <c r="Q935" i="15"/>
  <c r="Q936" i="15"/>
  <c r="Q937" i="15"/>
  <c r="Q938" i="15"/>
  <c r="Q939" i="15"/>
  <c r="Q940" i="15"/>
  <c r="Q941" i="15"/>
  <c r="Q942" i="15"/>
  <c r="Q943" i="15"/>
  <c r="Q944" i="15"/>
  <c r="Q945" i="15"/>
  <c r="Q946" i="15"/>
  <c r="Q947" i="15"/>
  <c r="Q948" i="15"/>
  <c r="Q949" i="15"/>
  <c r="Q950" i="15"/>
  <c r="Q951" i="15"/>
  <c r="Q952" i="15"/>
  <c r="Q953" i="15"/>
  <c r="Q954" i="15"/>
  <c r="Q955" i="15"/>
  <c r="Q956" i="15"/>
  <c r="Q957" i="15"/>
  <c r="Q958" i="15"/>
  <c r="Q959" i="15"/>
  <c r="Q960" i="15"/>
  <c r="Q961" i="15"/>
  <c r="J4" i="2"/>
  <c r="J5" i="2"/>
  <c r="J6" i="2"/>
  <c r="J7" i="2"/>
  <c r="J8" i="2"/>
  <c r="J9" i="2"/>
  <c r="J10" i="2"/>
  <c r="J11" i="2"/>
  <c r="J12" i="2"/>
  <c r="J13" i="2"/>
  <c r="J14" i="2"/>
  <c r="R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B7" i="15"/>
  <c r="Y33" i="10"/>
  <c r="W32" i="10"/>
  <c r="W31" i="10"/>
  <c r="W30" i="10"/>
  <c r="W29" i="10"/>
  <c r="W28" i="10"/>
  <c r="B7" i="16"/>
  <c r="B7" i="14"/>
  <c r="B7" i="21"/>
  <c r="B7" i="20"/>
  <c r="B7" i="19"/>
  <c r="B7" i="18"/>
  <c r="O18" i="17"/>
  <c r="O19" i="17"/>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N40" i="17"/>
  <c r="N52" i="17" s="1"/>
  <c r="N64" i="17" s="1"/>
  <c r="N39" i="17"/>
  <c r="N38" i="17"/>
  <c r="L38" i="17" s="1"/>
  <c r="N50" i="17"/>
  <c r="L50" i="17" s="1"/>
  <c r="N37" i="17"/>
  <c r="N49" i="17"/>
  <c r="N61" i="17" s="1"/>
  <c r="L61" i="17" s="1"/>
  <c r="L49" i="17"/>
  <c r="N36" i="17"/>
  <c r="L36" i="17"/>
  <c r="N35" i="17"/>
  <c r="N47" i="17"/>
  <c r="N59" i="17" s="1"/>
  <c r="L59" i="17" s="1"/>
  <c r="N34" i="17"/>
  <c r="N46" i="17"/>
  <c r="N33" i="17"/>
  <c r="N45" i="17"/>
  <c r="N57" i="17" s="1"/>
  <c r="L57" i="17" s="1"/>
  <c r="N32" i="17"/>
  <c r="N31" i="17"/>
  <c r="N43" i="17" s="1"/>
  <c r="N55" i="17" s="1"/>
  <c r="N30" i="17"/>
  <c r="N42" i="17"/>
  <c r="N29" i="17"/>
  <c r="N41" i="17"/>
  <c r="N53" i="17" s="1"/>
  <c r="L53" i="17" s="1"/>
  <c r="L37" i="17"/>
  <c r="L34" i="17"/>
  <c r="L33" i="17"/>
  <c r="L28" i="17"/>
  <c r="L27" i="17"/>
  <c r="L26" i="17"/>
  <c r="L25" i="17"/>
  <c r="L24" i="17"/>
  <c r="L23" i="17"/>
  <c r="L22" i="17"/>
  <c r="L21" i="17"/>
  <c r="L20" i="17"/>
  <c r="L19" i="17"/>
  <c r="L18" i="17"/>
  <c r="L17" i="17"/>
  <c r="B7" i="17"/>
  <c r="B7" i="12"/>
  <c r="B7" i="9"/>
  <c r="B7" i="11"/>
  <c r="G9" i="13"/>
  <c r="D9" i="13"/>
  <c r="E9" i="13"/>
  <c r="F9" i="13"/>
  <c r="C9" i="13"/>
  <c r="G8" i="13"/>
  <c r="F8" i="13"/>
  <c r="E8" i="13"/>
  <c r="D8" i="13"/>
  <c r="C8" i="13"/>
  <c r="L45" i="17"/>
  <c r="V237" i="10"/>
  <c r="U237" i="10" s="1"/>
  <c r="V233" i="10"/>
  <c r="U233" i="10"/>
  <c r="V231" i="10"/>
  <c r="U231" i="10" s="1"/>
  <c r="V229" i="10"/>
  <c r="U229" i="10" s="1"/>
  <c r="U226" i="10"/>
  <c r="U220" i="10"/>
  <c r="U218" i="10"/>
  <c r="U224" i="10"/>
  <c r="V236" i="10"/>
  <c r="U236" i="10" s="1"/>
  <c r="L60" i="15"/>
  <c r="L52" i="17"/>
  <c r="U223" i="10"/>
  <c r="U235" i="10"/>
  <c r="L41" i="17"/>
  <c r="L29" i="17"/>
  <c r="U215" i="10"/>
  <c r="N69" i="17"/>
  <c r="N81" i="17" s="1"/>
  <c r="W33" i="10"/>
  <c r="Y34" i="10"/>
  <c r="L15" i="15"/>
  <c r="L110" i="15"/>
  <c r="L46" i="17"/>
  <c r="N58" i="17"/>
  <c r="N70" i="17" s="1"/>
  <c r="N82" i="17" s="1"/>
  <c r="L30" i="17"/>
  <c r="L35" i="17"/>
  <c r="L58" i="17"/>
  <c r="L70" i="17"/>
  <c r="L42" i="17"/>
  <c r="N54" i="17"/>
  <c r="L170" i="15"/>
  <c r="L25" i="15"/>
  <c r="L80" i="15"/>
  <c r="L85" i="15"/>
  <c r="L165" i="15"/>
  <c r="L20" i="15"/>
  <c r="L205" i="15"/>
  <c r="L35" i="15"/>
  <c r="L190" i="15"/>
  <c r="L50" i="15"/>
  <c r="L65" i="15"/>
  <c r="L100" i="15"/>
  <c r="L30" i="15"/>
  <c r="L160" i="15"/>
  <c r="N65" i="17"/>
  <c r="L65" i="17" s="1"/>
  <c r="N76" i="17"/>
  <c r="L76" i="17" s="1"/>
  <c r="L64" i="17"/>
  <c r="L31" i="17"/>
  <c r="N44" i="17"/>
  <c r="N56" i="17" s="1"/>
  <c r="N68" i="17" s="1"/>
  <c r="L32" i="17"/>
  <c r="L185" i="15"/>
  <c r="L75" i="15"/>
  <c r="L115" i="15"/>
  <c r="L40" i="15"/>
  <c r="L150" i="15"/>
  <c r="L90" i="15"/>
  <c r="L155" i="15"/>
  <c r="L175" i="15"/>
  <c r="L180" i="15"/>
  <c r="L140" i="15"/>
  <c r="L135" i="15"/>
  <c r="N48" i="17"/>
  <c r="N60" i="17" s="1"/>
  <c r="N72" i="17" s="1"/>
  <c r="N62" i="17"/>
  <c r="L62" i="17" s="1"/>
  <c r="L48" i="17"/>
  <c r="L44" i="17"/>
  <c r="N88" i="17"/>
  <c r="L88" i="17" s="1"/>
  <c r="N66" i="17"/>
  <c r="N78" i="17" s="1"/>
  <c r="L54" i="17"/>
  <c r="N77" i="17"/>
  <c r="L77" i="17" s="1"/>
  <c r="L43" i="17"/>
  <c r="N89" i="17"/>
  <c r="L55" i="17"/>
  <c r="N67" i="17"/>
  <c r="L66" i="17"/>
  <c r="N100" i="17"/>
  <c r="L100" i="17" s="1"/>
  <c r="L60" i="17"/>
  <c r="L67" i="17"/>
  <c r="N79" i="17"/>
  <c r="N91" i="17" s="1"/>
  <c r="N103" i="17" s="1"/>
  <c r="N115" i="17" s="1"/>
  <c r="L115" i="17" s="1"/>
  <c r="L72" i="17"/>
  <c r="N84" i="17"/>
  <c r="L79" i="17"/>
  <c r="O17" i="16"/>
  <c r="P17" i="16" s="1"/>
  <c r="N90" i="15"/>
  <c r="N180" i="15"/>
  <c r="N150" i="15"/>
  <c r="N20" i="15"/>
  <c r="N205" i="15"/>
  <c r="N100" i="15"/>
  <c r="N30" i="15"/>
  <c r="N65" i="15"/>
  <c r="N140" i="15"/>
  <c r="N85" i="15"/>
  <c r="N35" i="15"/>
  <c r="N160" i="15"/>
  <c r="N155" i="15"/>
  <c r="N170" i="15"/>
  <c r="N25" i="15"/>
  <c r="N50" i="15"/>
  <c r="N15" i="15"/>
  <c r="N165" i="15"/>
  <c r="N175" i="15"/>
  <c r="N75" i="15"/>
  <c r="N60" i="15"/>
  <c r="N80" i="15"/>
  <c r="N110" i="15"/>
  <c r="N135" i="15"/>
  <c r="N115" i="15"/>
  <c r="N185" i="15"/>
  <c r="N195" i="15"/>
  <c r="N190" i="15"/>
  <c r="N40" i="15"/>
  <c r="N101" i="17" l="1"/>
  <c r="L89" i="17"/>
  <c r="N73" i="17"/>
  <c r="N74" i="17"/>
  <c r="V228" i="10"/>
  <c r="U228" i="10" s="1"/>
  <c r="U216" i="10"/>
  <c r="N51" i="17"/>
  <c r="L39" i="17"/>
  <c r="L91" i="17"/>
  <c r="L78" i="17"/>
  <c r="N90" i="17"/>
  <c r="N93" i="17"/>
  <c r="L81" i="17"/>
  <c r="N127" i="17"/>
  <c r="L103" i="17"/>
  <c r="N96" i="17"/>
  <c r="L84" i="17"/>
  <c r="N112" i="17"/>
  <c r="L56" i="17"/>
  <c r="N94" i="17"/>
  <c r="L82" i="17"/>
  <c r="W34" i="10"/>
  <c r="Y35" i="10"/>
  <c r="L68" i="17"/>
  <c r="N80" i="17"/>
  <c r="L47" i="17"/>
  <c r="L125" i="15"/>
  <c r="P15" i="14"/>
  <c r="O16" i="14" s="1"/>
  <c r="P16" i="14" s="1"/>
  <c r="F23" i="11" s="1"/>
  <c r="B66" i="11" s="1"/>
  <c r="C66" i="11" s="1"/>
  <c r="D67" i="11" s="1"/>
  <c r="E67" i="11" s="1"/>
  <c r="F67" i="11" s="1"/>
  <c r="B71" i="11" s="1"/>
  <c r="C71" i="11" s="1"/>
  <c r="F25" i="11" s="1"/>
  <c r="H12" i="23" s="1"/>
  <c r="V234" i="10"/>
  <c r="U234" i="10" s="1"/>
  <c r="U222" i="10"/>
  <c r="H16" i="7"/>
  <c r="N71" i="17"/>
  <c r="L69" i="17"/>
  <c r="L145" i="15"/>
  <c r="L210" i="15"/>
  <c r="L200" i="15"/>
  <c r="L120" i="15"/>
  <c r="L95" i="15"/>
  <c r="L105" i="15"/>
  <c r="L130" i="15"/>
  <c r="L55" i="15"/>
  <c r="L45" i="15"/>
  <c r="L70" i="15"/>
  <c r="O17" i="14"/>
  <c r="P17" i="14" s="1"/>
  <c r="L40" i="17"/>
  <c r="O155" i="15"/>
  <c r="D155" i="15"/>
  <c r="O80" i="15"/>
  <c r="D80" i="15"/>
  <c r="O160" i="15"/>
  <c r="D160" i="15"/>
  <c r="D20" i="15"/>
  <c r="O20" i="15"/>
  <c r="D25" i="15"/>
  <c r="O25" i="15"/>
  <c r="D30" i="15"/>
  <c r="O30" i="15"/>
  <c r="O135" i="15"/>
  <c r="D135" i="15"/>
  <c r="O165" i="15"/>
  <c r="D165" i="15"/>
  <c r="O195" i="15"/>
  <c r="D195" i="15"/>
  <c r="D150" i="15"/>
  <c r="O150" i="15"/>
  <c r="O85" i="15"/>
  <c r="D85" i="15"/>
  <c r="D60" i="15"/>
  <c r="O60" i="15"/>
  <c r="O170" i="15"/>
  <c r="D170" i="15"/>
  <c r="O15" i="15"/>
  <c r="D15" i="15"/>
  <c r="O110" i="15"/>
  <c r="D110" i="15"/>
  <c r="D180" i="15"/>
  <c r="O180" i="15"/>
  <c r="O40" i="15"/>
  <c r="D40" i="15"/>
  <c r="O100" i="15"/>
  <c r="D100" i="15"/>
  <c r="D190" i="15"/>
  <c r="O190" i="15"/>
  <c r="O65" i="15"/>
  <c r="D65" i="15"/>
  <c r="D75" i="15"/>
  <c r="O75" i="15"/>
  <c r="O185" i="15"/>
  <c r="D185" i="15"/>
  <c r="O115" i="15"/>
  <c r="D115" i="15"/>
  <c r="D140" i="15"/>
  <c r="O140" i="15"/>
  <c r="D205" i="15"/>
  <c r="O205" i="15"/>
  <c r="D35" i="15"/>
  <c r="O35" i="15"/>
  <c r="D50" i="15"/>
  <c r="O50" i="15"/>
  <c r="D175" i="15"/>
  <c r="O175" i="15"/>
  <c r="D90" i="15"/>
  <c r="O90" i="15"/>
  <c r="N55" i="15"/>
  <c r="N200" i="15"/>
  <c r="N95" i="15"/>
  <c r="N70" i="15"/>
  <c r="N125" i="15"/>
  <c r="N210" i="15"/>
  <c r="N120" i="15"/>
  <c r="N105" i="15"/>
  <c r="N145" i="15"/>
  <c r="N45" i="15"/>
  <c r="N130" i="15"/>
  <c r="O210" i="15" l="1"/>
  <c r="D210" i="15"/>
  <c r="O125" i="15"/>
  <c r="D125" i="15"/>
  <c r="O130" i="15"/>
  <c r="D130" i="15"/>
  <c r="D70" i="15"/>
  <c r="O70" i="15"/>
  <c r="O45" i="15"/>
  <c r="D45" i="15"/>
  <c r="O95" i="15"/>
  <c r="D95" i="15"/>
  <c r="O145" i="15"/>
  <c r="D145" i="15"/>
  <c r="D200" i="15"/>
  <c r="O200" i="15"/>
  <c r="O105" i="15"/>
  <c r="D105" i="15"/>
  <c r="D55" i="15"/>
  <c r="O55" i="15"/>
  <c r="O120" i="15"/>
  <c r="D120" i="15"/>
  <c r="N106" i="17"/>
  <c r="L94" i="17"/>
  <c r="L93" i="17"/>
  <c r="N105" i="17"/>
  <c r="W35" i="10"/>
  <c r="Y36" i="10"/>
  <c r="N102" i="17"/>
  <c r="L90" i="17"/>
  <c r="N63" i="17"/>
  <c r="L51" i="17"/>
  <c r="L73" i="17"/>
  <c r="N85" i="17"/>
  <c r="N108" i="17"/>
  <c r="L96" i="17"/>
  <c r="N86" i="17"/>
  <c r="L74" i="17"/>
  <c r="N124" i="17"/>
  <c r="L112" i="17"/>
  <c r="L127" i="17"/>
  <c r="N139" i="17"/>
  <c r="N83" i="17"/>
  <c r="L71" i="17"/>
  <c r="L80" i="17"/>
  <c r="N92" i="17"/>
  <c r="N113" i="17"/>
  <c r="L101" i="17"/>
  <c r="L83" i="17" l="1"/>
  <c r="N95" i="17"/>
  <c r="L124" i="17"/>
  <c r="N136" i="17"/>
  <c r="N118" i="17"/>
  <c r="L106" i="17"/>
  <c r="L86" i="17"/>
  <c r="N98" i="17"/>
  <c r="N114" i="17"/>
  <c r="L102" i="17"/>
  <c r="Y37" i="10"/>
  <c r="W36" i="10"/>
  <c r="N120" i="17"/>
  <c r="L108" i="17"/>
  <c r="L139" i="17"/>
  <c r="N151" i="17"/>
  <c r="N97" i="17"/>
  <c r="L85" i="17"/>
  <c r="N117" i="17"/>
  <c r="L105" i="17"/>
  <c r="L113" i="17"/>
  <c r="N125" i="17"/>
  <c r="L63" i="17"/>
  <c r="N75" i="17"/>
  <c r="L92" i="17"/>
  <c r="N104" i="17"/>
  <c r="N129" i="17" l="1"/>
  <c r="L117" i="17"/>
  <c r="N137" i="17"/>
  <c r="L125" i="17"/>
  <c r="L97" i="17"/>
  <c r="N109" i="17"/>
  <c r="N132" i="17"/>
  <c r="L120" i="17"/>
  <c r="N126" i="17"/>
  <c r="L114" i="17"/>
  <c r="L118" i="17"/>
  <c r="N130" i="17"/>
  <c r="L75" i="17"/>
  <c r="N87" i="17"/>
  <c r="N163" i="17"/>
  <c r="L151" i="17"/>
  <c r="N110" i="17"/>
  <c r="L98" i="17"/>
  <c r="N148" i="17"/>
  <c r="L136" i="17"/>
  <c r="Y38" i="10"/>
  <c r="W37" i="10"/>
  <c r="N116" i="17"/>
  <c r="L104" i="17"/>
  <c r="N107" i="17"/>
  <c r="L95" i="17"/>
  <c r="L130" i="17" l="1"/>
  <c r="N142" i="17"/>
  <c r="L116" i="17"/>
  <c r="N128" i="17"/>
  <c r="L148" i="17"/>
  <c r="N160" i="17"/>
  <c r="N175" i="17"/>
  <c r="L163" i="17"/>
  <c r="L132" i="17"/>
  <c r="N144" i="17"/>
  <c r="L137" i="17"/>
  <c r="N149" i="17"/>
  <c r="N99" i="17"/>
  <c r="L87" i="17"/>
  <c r="N121" i="17"/>
  <c r="L109" i="17"/>
  <c r="N119" i="17"/>
  <c r="L107" i="17"/>
  <c r="Y39" i="10"/>
  <c r="W38" i="10"/>
  <c r="N122" i="17"/>
  <c r="L110" i="17"/>
  <c r="N138" i="17"/>
  <c r="L126" i="17"/>
  <c r="L129" i="17"/>
  <c r="N141" i="17"/>
  <c r="L138" i="17" l="1"/>
  <c r="N150" i="17"/>
  <c r="Y40" i="10"/>
  <c r="W39" i="10"/>
  <c r="N133" i="17"/>
  <c r="L121" i="17"/>
  <c r="N187" i="17"/>
  <c r="L175" i="17"/>
  <c r="N134" i="17"/>
  <c r="L122" i="17"/>
  <c r="N161" i="17"/>
  <c r="L149" i="17"/>
  <c r="L128" i="17"/>
  <c r="N140" i="17"/>
  <c r="N153" i="17"/>
  <c r="L141" i="17"/>
  <c r="L144" i="17"/>
  <c r="N156" i="17"/>
  <c r="L160" i="17"/>
  <c r="N172" i="17"/>
  <c r="L142" i="17"/>
  <c r="N154" i="17"/>
  <c r="N131" i="17"/>
  <c r="L119" i="17"/>
  <c r="L99" i="17"/>
  <c r="N111" i="17"/>
  <c r="N143" i="17" l="1"/>
  <c r="L131" i="17"/>
  <c r="N165" i="17"/>
  <c r="L153" i="17"/>
  <c r="L161" i="17"/>
  <c r="N173" i="17"/>
  <c r="L187" i="17"/>
  <c r="N199" i="17"/>
  <c r="L199" i="17" s="1"/>
  <c r="Y41" i="10"/>
  <c r="W40" i="10"/>
  <c r="L154" i="17"/>
  <c r="N166" i="17"/>
  <c r="N162" i="17"/>
  <c r="L150" i="17"/>
  <c r="L172" i="17"/>
  <c r="N184" i="17"/>
  <c r="L111" i="17"/>
  <c r="N123" i="17"/>
  <c r="N168" i="17"/>
  <c r="L156" i="17"/>
  <c r="N152" i="17"/>
  <c r="L140" i="17"/>
  <c r="N146" i="17"/>
  <c r="L134" i="17"/>
  <c r="L133" i="17"/>
  <c r="N145" i="17"/>
  <c r="N180" i="17" l="1"/>
  <c r="L168" i="17"/>
  <c r="N177" i="17"/>
  <c r="L165" i="17"/>
  <c r="L123" i="17"/>
  <c r="N135" i="17"/>
  <c r="N174" i="17"/>
  <c r="L162" i="17"/>
  <c r="Y42" i="10"/>
  <c r="W41" i="10"/>
  <c r="L184" i="17"/>
  <c r="N196" i="17"/>
  <c r="L166" i="17"/>
  <c r="N178" i="17"/>
  <c r="N185" i="17"/>
  <c r="L173" i="17"/>
  <c r="L146" i="17"/>
  <c r="N158" i="17"/>
  <c r="L145" i="17"/>
  <c r="N157" i="17"/>
  <c r="N164" i="17"/>
  <c r="L152" i="17"/>
  <c r="L143" i="17"/>
  <c r="N155" i="17"/>
  <c r="N186" i="17" l="1"/>
  <c r="L174" i="17"/>
  <c r="L177" i="17"/>
  <c r="N189" i="17"/>
  <c r="L158" i="17"/>
  <c r="N170" i="17"/>
  <c r="N190" i="17"/>
  <c r="L178" i="17"/>
  <c r="N147" i="17"/>
  <c r="L135" i="17"/>
  <c r="L164" i="17"/>
  <c r="N176" i="17"/>
  <c r="W42" i="10"/>
  <c r="Y43" i="10"/>
  <c r="L155" i="17"/>
  <c r="N167" i="17"/>
  <c r="L157" i="17"/>
  <c r="N169" i="17"/>
  <c r="L196" i="17"/>
  <c r="N208" i="17"/>
  <c r="L208" i="17" s="1"/>
  <c r="L185" i="17"/>
  <c r="N197" i="17"/>
  <c r="L197" i="17" s="1"/>
  <c r="L180" i="17"/>
  <c r="N192" i="17"/>
  <c r="L169" i="17" l="1"/>
  <c r="N181" i="17"/>
  <c r="W43" i="10"/>
  <c r="Y44" i="10"/>
  <c r="L147" i="17"/>
  <c r="N159" i="17"/>
  <c r="L192" i="17"/>
  <c r="N204" i="17"/>
  <c r="L204" i="17" s="1"/>
  <c r="N179" i="17"/>
  <c r="L167" i="17"/>
  <c r="L176" i="17"/>
  <c r="N188" i="17"/>
  <c r="N201" i="17"/>
  <c r="L201" i="17" s="1"/>
  <c r="L189" i="17"/>
  <c r="L170" i="17"/>
  <c r="N182" i="17"/>
  <c r="L190" i="17"/>
  <c r="N202" i="17"/>
  <c r="L202" i="17" s="1"/>
  <c r="L186" i="17"/>
  <c r="N198" i="17"/>
  <c r="L198" i="17" s="1"/>
  <c r="L179" i="17" l="1"/>
  <c r="N191" i="17"/>
  <c r="N194" i="17"/>
  <c r="L182" i="17"/>
  <c r="L188" i="17"/>
  <c r="N200" i="17"/>
  <c r="L200" i="17" s="1"/>
  <c r="Y45" i="10"/>
  <c r="W44" i="10"/>
  <c r="L159" i="17"/>
  <c r="N171" i="17"/>
  <c r="L181" i="17"/>
  <c r="N193" i="17"/>
  <c r="Y46" i="10" l="1"/>
  <c r="W45" i="10"/>
  <c r="N205" i="17"/>
  <c r="L205" i="17" s="1"/>
  <c r="L193" i="17"/>
  <c r="L194" i="17"/>
  <c r="N206" i="17"/>
  <c r="L206" i="17" s="1"/>
  <c r="N203" i="17"/>
  <c r="L203" i="17" s="1"/>
  <c r="L191" i="17"/>
  <c r="N183" i="17"/>
  <c r="L171" i="17"/>
  <c r="L183" i="17" l="1"/>
  <c r="N195" i="17"/>
  <c r="W46" i="10"/>
  <c r="Y47" i="10"/>
  <c r="W47" i="10" l="1"/>
  <c r="Y48" i="10"/>
  <c r="L195" i="17"/>
  <c r="N207" i="17"/>
  <c r="L207" i="17" s="1"/>
  <c r="W48" i="10" l="1"/>
  <c r="Y49" i="10"/>
  <c r="W49" i="10" l="1"/>
  <c r="Y50" i="10"/>
  <c r="Y51" i="10" l="1"/>
  <c r="W50" i="10"/>
  <c r="Y52" i="10" l="1"/>
  <c r="W51" i="10"/>
  <c r="W52" i="10" l="1"/>
  <c r="Y53" i="10"/>
  <c r="Y54" i="10" l="1"/>
  <c r="W53" i="10"/>
  <c r="Y55" i="10" l="1"/>
  <c r="W54" i="10"/>
  <c r="W55" i="10" l="1"/>
  <c r="Y56" i="10"/>
  <c r="Y57" i="10" l="1"/>
  <c r="W56" i="10"/>
  <c r="W57" i="10" l="1"/>
  <c r="Y58" i="10"/>
  <c r="W58" i="10" l="1"/>
  <c r="Y59" i="10"/>
  <c r="Y60" i="10" l="1"/>
  <c r="W59" i="10"/>
  <c r="Y61" i="10" l="1"/>
  <c r="W60" i="10"/>
  <c r="Y62" i="10" l="1"/>
  <c r="W61" i="10"/>
  <c r="Y63" i="10" l="1"/>
  <c r="W62" i="10"/>
  <c r="Y64" i="10" l="1"/>
  <c r="W63" i="10"/>
  <c r="W64" i="10" l="1"/>
  <c r="Y65" i="10"/>
  <c r="W65" i="10" l="1"/>
  <c r="Y66" i="10"/>
  <c r="W66" i="10" l="1"/>
  <c r="Y67" i="10"/>
  <c r="Y68" i="10" l="1"/>
  <c r="W67" i="10"/>
  <c r="W68" i="10" l="1"/>
  <c r="Y69" i="10"/>
  <c r="W69" i="10" l="1"/>
  <c r="Y70" i="10"/>
  <c r="W70" i="10" l="1"/>
  <c r="Y71" i="10"/>
  <c r="W71" i="10" l="1"/>
  <c r="Y72" i="10"/>
  <c r="Y73" i="10" l="1"/>
  <c r="W72" i="10"/>
  <c r="Y74" i="10" l="1"/>
  <c r="W73" i="10"/>
  <c r="W74" i="10" l="1"/>
  <c r="Y75" i="10"/>
  <c r="W75" i="10" l="1"/>
  <c r="Y76" i="10"/>
  <c r="Y77" i="10" l="1"/>
  <c r="W76" i="10"/>
  <c r="Y78" i="10" l="1"/>
  <c r="W77" i="10"/>
  <c r="Y79" i="10" l="1"/>
  <c r="W78" i="10"/>
  <c r="W79" i="10" l="1"/>
  <c r="Y80" i="10"/>
  <c r="Y81" i="10" l="1"/>
  <c r="W80" i="10"/>
  <c r="Y82" i="10" l="1"/>
  <c r="W81" i="10"/>
  <c r="W82" i="10" l="1"/>
  <c r="Y83" i="10"/>
  <c r="W83" i="10" l="1"/>
  <c r="Y84" i="10"/>
  <c r="W84" i="10" l="1"/>
  <c r="Y85" i="10"/>
  <c r="W85" i="10" l="1"/>
  <c r="Y86" i="10"/>
  <c r="W86" i="10" s="1"/>
</calcChain>
</file>

<file path=xl/comments1.xml><?xml version="1.0" encoding="utf-8"?>
<comments xmlns="http://schemas.openxmlformats.org/spreadsheetml/2006/main">
  <authors>
    <author>Amro Gamal</author>
  </authors>
  <commentList>
    <comment ref="D103" authorId="0">
      <text>
        <r>
          <rPr>
            <b/>
            <sz val="8"/>
            <color indexed="81"/>
            <rFont val="Tahoma"/>
            <family val="2"/>
          </rPr>
          <t>MW</t>
        </r>
        <r>
          <rPr>
            <sz val="8"/>
            <color indexed="81"/>
            <rFont val="Tahoma"/>
            <family val="2"/>
          </rPr>
          <t xml:space="preserve">
</t>
        </r>
      </text>
    </comment>
    <comment ref="D104" authorId="0">
      <text>
        <r>
          <rPr>
            <b/>
            <sz val="8"/>
            <color indexed="81"/>
            <rFont val="Tahoma"/>
            <family val="2"/>
          </rPr>
          <t>MW el (for electricity production)</t>
        </r>
        <r>
          <rPr>
            <sz val="8"/>
            <color indexed="81"/>
            <rFont val="Tahoma"/>
            <family val="2"/>
          </rPr>
          <t xml:space="preserve">
</t>
        </r>
      </text>
    </comment>
    <comment ref="D105" authorId="0">
      <text>
        <r>
          <rPr>
            <b/>
            <sz val="8"/>
            <color indexed="81"/>
            <rFont val="Tahoma"/>
            <family val="2"/>
          </rPr>
          <t>MW th (for thermal energy production)</t>
        </r>
        <r>
          <rPr>
            <sz val="8"/>
            <color indexed="81"/>
            <rFont val="Tahoma"/>
            <family val="2"/>
          </rPr>
          <t xml:space="preserve">
</t>
        </r>
      </text>
    </comment>
    <comment ref="D106" authorId="0">
      <text>
        <r>
          <rPr>
            <b/>
            <sz val="8"/>
            <color indexed="81"/>
            <rFont val="Tahoma"/>
            <family val="2"/>
          </rPr>
          <t>MW el (for electricity production)</t>
        </r>
        <r>
          <rPr>
            <sz val="8"/>
            <color indexed="81"/>
            <rFont val="Tahoma"/>
            <family val="2"/>
          </rPr>
          <t xml:space="preserve">
</t>
        </r>
      </text>
    </comment>
    <comment ref="D107" authorId="0">
      <text>
        <r>
          <rPr>
            <b/>
            <sz val="8"/>
            <color indexed="81"/>
            <rFont val="Tahoma"/>
            <family val="2"/>
          </rPr>
          <t>MW th (for thermal energy production)</t>
        </r>
        <r>
          <rPr>
            <sz val="8"/>
            <color indexed="81"/>
            <rFont val="Tahoma"/>
            <family val="2"/>
          </rPr>
          <t xml:space="preserve">
</t>
        </r>
      </text>
    </comment>
    <comment ref="D108" authorId="0">
      <text>
        <r>
          <rPr>
            <b/>
            <sz val="8"/>
            <color indexed="81"/>
            <rFont val="Tahoma"/>
            <family val="2"/>
          </rPr>
          <t>MW</t>
        </r>
        <r>
          <rPr>
            <sz val="8"/>
            <color indexed="81"/>
            <rFont val="Tahoma"/>
            <family val="2"/>
          </rPr>
          <t xml:space="preserve">
</t>
        </r>
      </text>
    </comment>
    <comment ref="D109" authorId="0">
      <text>
        <r>
          <rPr>
            <b/>
            <sz val="8"/>
            <color indexed="81"/>
            <rFont val="Tahoma"/>
            <family val="2"/>
          </rPr>
          <t>MW</t>
        </r>
        <r>
          <rPr>
            <sz val="8"/>
            <color indexed="81"/>
            <rFont val="Tahoma"/>
            <family val="2"/>
          </rPr>
          <t xml:space="preserve">
</t>
        </r>
      </text>
    </comment>
    <comment ref="D110" authorId="0">
      <text>
        <r>
          <rPr>
            <b/>
            <sz val="8"/>
            <color indexed="81"/>
            <rFont val="Tahoma"/>
            <family val="2"/>
          </rPr>
          <t>MW th (for thermal energy production, 1m² = 0.7kW)</t>
        </r>
        <r>
          <rPr>
            <sz val="8"/>
            <color indexed="81"/>
            <rFont val="Tahoma"/>
            <family val="2"/>
          </rPr>
          <t xml:space="preserve">
</t>
        </r>
      </text>
    </comment>
    <comment ref="D111" authorId="0">
      <text>
        <r>
          <rPr>
            <b/>
            <sz val="8"/>
            <color indexed="81"/>
            <rFont val="Tahoma"/>
            <family val="2"/>
          </rPr>
          <t>MW el (for electricity production)</t>
        </r>
        <r>
          <rPr>
            <sz val="8"/>
            <color indexed="81"/>
            <rFont val="Tahoma"/>
            <family val="2"/>
          </rPr>
          <t xml:space="preserve">
</t>
        </r>
      </text>
    </comment>
    <comment ref="D112" authorId="0">
      <text>
        <r>
          <rPr>
            <b/>
            <sz val="8"/>
            <color indexed="81"/>
            <rFont val="Tahoma"/>
            <family val="2"/>
          </rPr>
          <t>MW</t>
        </r>
        <r>
          <rPr>
            <sz val="8"/>
            <color indexed="81"/>
            <rFont val="Tahoma"/>
            <family val="2"/>
          </rPr>
          <t xml:space="preserve">
</t>
        </r>
      </text>
    </comment>
    <comment ref="D115" authorId="0">
      <text>
        <r>
          <rPr>
            <b/>
            <sz val="8"/>
            <color indexed="81"/>
            <rFont val="Tahoma"/>
            <family val="2"/>
          </rPr>
          <t>MWh</t>
        </r>
        <r>
          <rPr>
            <sz val="8"/>
            <color indexed="81"/>
            <rFont val="Tahoma"/>
            <family val="2"/>
          </rPr>
          <t xml:space="preserve">
</t>
        </r>
      </text>
    </comment>
    <comment ref="D116" authorId="0">
      <text>
        <r>
          <rPr>
            <b/>
            <sz val="8"/>
            <color indexed="81"/>
            <rFont val="Tahoma"/>
            <family val="2"/>
          </rPr>
          <t>MWh el (for electricity production)</t>
        </r>
        <r>
          <rPr>
            <sz val="8"/>
            <color indexed="81"/>
            <rFont val="Tahoma"/>
            <family val="2"/>
          </rPr>
          <t xml:space="preserve">
</t>
        </r>
      </text>
    </comment>
    <comment ref="D117" authorId="0">
      <text>
        <r>
          <rPr>
            <b/>
            <sz val="8"/>
            <color indexed="81"/>
            <rFont val="Tahoma"/>
            <family val="2"/>
          </rPr>
          <t>MWh th (for thermal energy production)</t>
        </r>
        <r>
          <rPr>
            <sz val="8"/>
            <color indexed="81"/>
            <rFont val="Tahoma"/>
            <family val="2"/>
          </rPr>
          <t xml:space="preserve">
</t>
        </r>
      </text>
    </comment>
    <comment ref="D118" authorId="0">
      <text>
        <r>
          <rPr>
            <b/>
            <sz val="8"/>
            <color indexed="81"/>
            <rFont val="Tahoma"/>
            <family val="2"/>
          </rPr>
          <t>MWh el (for electricity production)</t>
        </r>
        <r>
          <rPr>
            <sz val="8"/>
            <color indexed="81"/>
            <rFont val="Tahoma"/>
            <family val="2"/>
          </rPr>
          <t xml:space="preserve">
</t>
        </r>
      </text>
    </comment>
    <comment ref="D119" authorId="0">
      <text>
        <r>
          <rPr>
            <b/>
            <sz val="8"/>
            <color indexed="81"/>
            <rFont val="Tahoma"/>
            <family val="2"/>
          </rPr>
          <t>MWh th (for thermal energy production)</t>
        </r>
        <r>
          <rPr>
            <sz val="8"/>
            <color indexed="81"/>
            <rFont val="Tahoma"/>
            <family val="2"/>
          </rPr>
          <t xml:space="preserve">
</t>
        </r>
      </text>
    </comment>
    <comment ref="D120" authorId="0">
      <text>
        <r>
          <rPr>
            <b/>
            <sz val="8"/>
            <color indexed="81"/>
            <rFont val="Tahoma"/>
            <family val="2"/>
          </rPr>
          <t>MWh</t>
        </r>
        <r>
          <rPr>
            <sz val="8"/>
            <color indexed="81"/>
            <rFont val="Tahoma"/>
            <family val="2"/>
          </rPr>
          <t xml:space="preserve">
</t>
        </r>
      </text>
    </comment>
    <comment ref="D121" authorId="0">
      <text>
        <r>
          <rPr>
            <b/>
            <sz val="8"/>
            <color indexed="81"/>
            <rFont val="Tahoma"/>
            <family val="2"/>
          </rPr>
          <t>MWh</t>
        </r>
        <r>
          <rPr>
            <sz val="8"/>
            <color indexed="81"/>
            <rFont val="Tahoma"/>
            <family val="2"/>
          </rPr>
          <t xml:space="preserve">
</t>
        </r>
      </text>
    </comment>
    <comment ref="D122" authorId="0">
      <text>
        <r>
          <rPr>
            <b/>
            <sz val="8"/>
            <color indexed="81"/>
            <rFont val="Tahoma"/>
            <family val="2"/>
          </rPr>
          <t>MWh th (for thermal energy production)</t>
        </r>
        <r>
          <rPr>
            <sz val="8"/>
            <color indexed="81"/>
            <rFont val="Tahoma"/>
            <family val="2"/>
          </rPr>
          <t xml:space="preserve">
</t>
        </r>
      </text>
    </comment>
    <comment ref="D123" authorId="0">
      <text>
        <r>
          <rPr>
            <b/>
            <sz val="8"/>
            <color indexed="81"/>
            <rFont val="Tahoma"/>
            <family val="2"/>
          </rPr>
          <t>MWh el (for electricity production)</t>
        </r>
        <r>
          <rPr>
            <sz val="8"/>
            <color indexed="81"/>
            <rFont val="Tahoma"/>
            <family val="2"/>
          </rPr>
          <t xml:space="preserve">
</t>
        </r>
      </text>
    </comment>
    <comment ref="D124" authorId="0">
      <text>
        <r>
          <rPr>
            <b/>
            <sz val="8"/>
            <color indexed="81"/>
            <rFont val="Tahoma"/>
            <family val="2"/>
          </rPr>
          <t>MWh</t>
        </r>
        <r>
          <rPr>
            <sz val="8"/>
            <color indexed="81"/>
            <rFont val="Tahoma"/>
            <family val="2"/>
          </rPr>
          <t xml:space="preserve">
</t>
        </r>
      </text>
    </comment>
    <comment ref="D126" authorId="0">
      <text>
        <r>
          <rPr>
            <b/>
            <sz val="8"/>
            <color indexed="81"/>
            <rFont val="Tahoma"/>
            <family val="2"/>
          </rPr>
          <t>tonnes CO2eq (see Special Notes in instruction tab)</t>
        </r>
        <r>
          <rPr>
            <sz val="8"/>
            <color indexed="81"/>
            <rFont val="Tahoma"/>
            <family val="2"/>
          </rPr>
          <t xml:space="preserve">
</t>
        </r>
      </text>
    </comment>
    <comment ref="D127" authorId="0">
      <text>
        <r>
          <rPr>
            <b/>
            <sz val="8"/>
            <color indexed="81"/>
            <rFont val="Tahoma"/>
            <family val="2"/>
          </rPr>
          <t>tonnes CO2eq (see Special Notes in instruction tab)</t>
        </r>
        <r>
          <rPr>
            <sz val="8"/>
            <color indexed="81"/>
            <rFont val="Tahoma"/>
            <family val="2"/>
          </rPr>
          <t xml:space="preserve">
</t>
        </r>
      </text>
    </comment>
    <comment ref="D128" authorId="0">
      <text>
        <r>
          <rPr>
            <b/>
            <sz val="8"/>
            <color indexed="81"/>
            <rFont val="Tahoma"/>
            <family val="2"/>
          </rPr>
          <t>tonnes CO2eq (see Special Notes in instruction tab)</t>
        </r>
        <r>
          <rPr>
            <sz val="8"/>
            <color indexed="81"/>
            <rFont val="Tahoma"/>
            <family val="2"/>
          </rPr>
          <t xml:space="preserve">
</t>
        </r>
      </text>
    </comment>
    <comment ref="D129" authorId="0">
      <text>
        <r>
          <rPr>
            <b/>
            <sz val="8"/>
            <color indexed="81"/>
            <rFont val="Tahoma"/>
            <family val="2"/>
          </rPr>
          <t>tonnes CO2eq (see Special Notes above)</t>
        </r>
        <r>
          <rPr>
            <sz val="8"/>
            <color indexed="81"/>
            <rFont val="Tahoma"/>
            <family val="2"/>
          </rPr>
          <t xml:space="preserve">
</t>
        </r>
      </text>
    </comment>
    <comment ref="D160" authorId="0">
      <text>
        <r>
          <rPr>
            <b/>
            <sz val="8"/>
            <color indexed="81"/>
            <rFont val="Tahoma"/>
            <family val="2"/>
          </rPr>
          <t>hectares (ha)</t>
        </r>
        <r>
          <rPr>
            <sz val="8"/>
            <color indexed="81"/>
            <rFont val="Tahoma"/>
            <family val="2"/>
          </rPr>
          <t xml:space="preserve">
</t>
        </r>
      </text>
    </comment>
    <comment ref="D161" authorId="0">
      <text>
        <r>
          <rPr>
            <b/>
            <sz val="8"/>
            <color indexed="81"/>
            <rFont val="Tahoma"/>
            <family val="2"/>
          </rPr>
          <t>hectares (ha)</t>
        </r>
        <r>
          <rPr>
            <sz val="8"/>
            <color indexed="81"/>
            <rFont val="Tahoma"/>
            <family val="2"/>
          </rPr>
          <t xml:space="preserve">
</t>
        </r>
      </text>
    </comment>
    <comment ref="D162" authorId="0">
      <text>
        <r>
          <rPr>
            <b/>
            <sz val="8"/>
            <color indexed="81"/>
            <rFont val="Tahoma"/>
            <family val="2"/>
          </rPr>
          <t>hectares (ha)</t>
        </r>
        <r>
          <rPr>
            <sz val="8"/>
            <color indexed="81"/>
            <rFont val="Tahoma"/>
            <family val="2"/>
          </rPr>
          <t xml:space="preserve">
</t>
        </r>
      </text>
    </comment>
    <comment ref="D163" authorId="0">
      <text>
        <r>
          <rPr>
            <b/>
            <sz val="8"/>
            <color indexed="81"/>
            <rFont val="Tahoma"/>
            <family val="2"/>
          </rPr>
          <t>hectares (ha)</t>
        </r>
        <r>
          <rPr>
            <sz val="8"/>
            <color indexed="81"/>
            <rFont val="Tahoma"/>
            <family val="2"/>
          </rPr>
          <t xml:space="preserve">
</t>
        </r>
      </text>
    </comment>
  </commentList>
</comments>
</file>

<file path=xl/sharedStrings.xml><?xml version="1.0" encoding="utf-8"?>
<sst xmlns="http://schemas.openxmlformats.org/spreadsheetml/2006/main" count="4408" uniqueCount="1588">
  <si>
    <t xml:space="preserve">I agree with the rating of S because the project has achieved very important results until now, and has a good perspective in the financial delivery for 2012.  It is very important to point out that in the beginning the project had some delay to start, and this delay, impacted the delivery for this reporting period, but with the actual trend, the lag will be overcomed in 2012.The project has managed the resources in a very effective and efficient way because it has been able to manage, training, monitor, follow and support 90 EE Committees (COEE) in different developmental stages despite the target of the project was the establishment of 16 COEEs. The project responded (using the allocated budget) to an appeal of the Salvadoran Government with the Executive Decree of Austerity and Savings which established as mandatory the energy conservation in public sector. It is also important to mention that the project has systematized the methodology for the creation of COEEs for future replication in other sectors. Another issue that delayed the implementation was the lack of information the project had to overcome for the establishment of strategies and targets in energy efficiency.  For example in El Salvador there wasn´t an inventory of public buildings and an inventory of the electric services contracts that the Government has, also there wasn´t a baseline of the consumption of de public sector and now, with the project these information will be available this year. The energy audits made in 6 hospitals (until now) detected many EE measures and huge potencial savings for the Ministry of Health. The recommendations made by the project will allow this Ministry to define an EE investment plan with a clear projection of savings and diminution of GHG. The project EEPB in this period of time had contributed to remove barriers to energy efficiency  with technical trainings, studies, information, advice on technical issues, support to legal framework, establishment of 90 COEEs in public institutions, implementation and monitoring of EE measures in some institutions and investment plan in EE for another, and diffusion and publication of lessons learned. Financially, for this year the project will spend more than $440,000 because it already has commitments for more than $278000 to be payed (consultancies, EE Diploma)before october. The implementation of EE measures are budget this year and represent more than $75000. </t>
  </si>
  <si>
    <t>During the first implementation year of the project EEPB-75672  professional services of an engineer for the technical support to the project has been hired. The salary for the years 2011 and 2012 will be funded by the project, and in 2013, will be covered by with Government funds.</t>
  </si>
  <si>
    <t>The consultancy to determine the EE strategy is under implementation and has already presented the first output which is the energy consumption baseline. The strategy will be outlined by the end of 2012. It is important to mention that the project is developing a Procurement Manual with Energy Efficiency Criteria, for the Government Sector. The Manual will be diffused by de UNAC (Regulatory Unit of Procurement and Contracting from Public Sector) as a standard in the Governmental institutions. It will be ready by the end of 2012.</t>
  </si>
  <si>
    <t>The consulting for the analysis of energetic performance of buildings has already started and will deliver a software that will enable the Government institutions to model the energy consumption of its buildings. Also it will model the characteristics of the buildings such as  walls, ceilings, windows and any other thermal insulation. The project will use this platform in the design of new public buildings and also will help for all new construction.</t>
  </si>
  <si>
    <t>The project has organized 4 inception workshops for the EE Commitees, with the participation of 189 partipants from 90 institutions. It is important to  mention that  24% were women. For  the hospital sector, it was organized a special workshop with the participation of 24 staff members from the 10 hospitals elected for implementation. The project also organized a Diploma in EE in Buildings for the technical strenghtening of EE Commitees with the participation of 30 profesionals from 22 public institutions. The Diploma will last for 6 months and it was organized with the colaboration of Universidad Centroamericana, UCA. Besides, the project is supporting the new legal framework in energy efficiency, therefore it organized two workshops with the Presidential House and Secretariat of Legislative Affairs to discuss the Draft of EE Law and many other informal meetings to diffuse its content.</t>
  </si>
  <si>
    <t>The CNE has created a strategy to develop a national  investment plan  in energy efficiency. This strategy will strengthen the institutional capacities on EE issues leading them to be organized and be able to manage themselves (with the support of the CNE) its own plan of action and goals.  The Energy Efficiency Commitees are the responsibles of propose, implement and monitoring the EE mesures in each institution. The project has achieved the target of establish 16 EE Commitees in public institutios and many of them are already implementing and following up the measures established.  As part of the $2mln counterpart of investment, institutions has already implemented $155,018.95 in EE actions.Because of the success of this process and as a result of the Austerity Decree issued by te Executive Organ, 75 additional institutions of the Government established their EE Committees. These new Commitees are supervised by the project who has provided them  tools to accomplish the content of the Decree. Among the institutions that have reported their EE measures are: Ministry of Finance, Ministry of Environment and Natural Resources, the Consumer Ombudsman's Office, Ministry of Health, Superintendency of Electricity and Telecommunications (SIGET), Ministry of Economy and Social Investment Fund for Local Development (FISDL).</t>
  </si>
  <si>
    <t>Same target as reported in line 19</t>
  </si>
  <si>
    <t>Herman Rosa Chavez</t>
  </si>
  <si>
    <t>If the logframe indicators were revised and approved by the Project Board, please make the corresponding changes in column D below.</t>
  </si>
  <si>
    <t>Level at 30 June 2011</t>
  </si>
  <si>
    <t>Baseline Level</t>
  </si>
  <si>
    <t>Iran (Islamic Republic of)</t>
  </si>
  <si>
    <t>Objective</t>
  </si>
  <si>
    <t>Please enter full numbers below without commas or decimals or fractions.  All figures should be in US$.  For example, 50,000 would be entered as 50000 not as 0.05.</t>
  </si>
  <si>
    <t xml:space="preserve">DISBURSEMENT OF GEF GRANT FUNDS </t>
  </si>
  <si>
    <t>How much of the total GEF grant as noted in Project Document plus any project preparation grant has been spent so far?</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</si>
  <si>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</si>
  <si>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</si>
  <si>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</si>
  <si>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 xml:space="preserve">ADDITIONAL LEVERAGED RESOURCES </t>
  </si>
  <si>
    <t>Other Financial Instruments</t>
  </si>
  <si>
    <t>Other Partners</t>
  </si>
  <si>
    <t>Does this project specifically target women or girls as key stakeholders?</t>
  </si>
  <si>
    <t>This text will be used for internal knowledge management within the respective technical team and region.</t>
  </si>
  <si>
    <t>Change Made to:</t>
  </si>
  <si>
    <t>Yes/No</t>
  </si>
  <si>
    <t>Algeria</t>
  </si>
  <si>
    <t>Argentina</t>
  </si>
  <si>
    <t>Armenia</t>
  </si>
  <si>
    <t>Bangladesh</t>
  </si>
  <si>
    <t>Belarus</t>
  </si>
  <si>
    <t>Belize</t>
  </si>
  <si>
    <t>Bhutan</t>
  </si>
  <si>
    <t>Botswana</t>
  </si>
  <si>
    <t>Brazil</t>
  </si>
  <si>
    <t>Bulgaria</t>
  </si>
  <si>
    <t>Cambodia</t>
  </si>
  <si>
    <t>Chad</t>
  </si>
  <si>
    <t>Chile</t>
  </si>
  <si>
    <t>Costa Rica</t>
  </si>
  <si>
    <t>Croatia</t>
  </si>
  <si>
    <t>Dominican Republic</t>
  </si>
  <si>
    <t>Ecuador</t>
  </si>
  <si>
    <t>Egypt</t>
  </si>
  <si>
    <t>Eritrea</t>
  </si>
  <si>
    <t>Georgia</t>
  </si>
  <si>
    <t>Ghana</t>
  </si>
  <si>
    <t>Guatemala</t>
  </si>
  <si>
    <t>Guinea</t>
  </si>
  <si>
    <t>Honduras</t>
  </si>
  <si>
    <t>Hungary</t>
  </si>
  <si>
    <t>Kazakhstan</t>
  </si>
  <si>
    <t>Zimbabwe</t>
  </si>
  <si>
    <t>Yes</t>
  </si>
  <si>
    <t>No</t>
  </si>
  <si>
    <t>August</t>
  </si>
  <si>
    <t>September</t>
  </si>
  <si>
    <t>October</t>
  </si>
  <si>
    <t>November</t>
  </si>
  <si>
    <t>December</t>
  </si>
  <si>
    <t>January</t>
  </si>
  <si>
    <t>February</t>
  </si>
  <si>
    <t>March</t>
  </si>
  <si>
    <t>April</t>
  </si>
  <si>
    <t>June</t>
  </si>
  <si>
    <t>July</t>
  </si>
  <si>
    <t>C32</t>
  </si>
  <si>
    <t>C44</t>
  </si>
  <si>
    <t>C50</t>
  </si>
  <si>
    <t>C62</t>
  </si>
  <si>
    <t>D27</t>
  </si>
  <si>
    <t>D28</t>
  </si>
  <si>
    <t>D29</t>
  </si>
  <si>
    <t>D33</t>
  </si>
  <si>
    <t>D34</t>
  </si>
  <si>
    <t>D36</t>
  </si>
  <si>
    <t>D37</t>
  </si>
  <si>
    <t>D39</t>
  </si>
  <si>
    <t>D41</t>
  </si>
  <si>
    <t>D42</t>
  </si>
  <si>
    <t>D43</t>
  </si>
  <si>
    <t>D47</t>
  </si>
  <si>
    <t>D48</t>
  </si>
  <si>
    <t>D49</t>
  </si>
  <si>
    <t>D51</t>
  </si>
  <si>
    <t>D52</t>
  </si>
  <si>
    <t>D53</t>
  </si>
  <si>
    <t>D54</t>
  </si>
  <si>
    <t>D57</t>
  </si>
  <si>
    <t>D58</t>
  </si>
  <si>
    <t>D59</t>
  </si>
  <si>
    <t>D61</t>
  </si>
  <si>
    <t>D64</t>
  </si>
  <si>
    <t>G15</t>
  </si>
  <si>
    <t>H18</t>
  </si>
  <si>
    <t>F21</t>
  </si>
  <si>
    <t>G21</t>
  </si>
  <si>
    <t>C24</t>
  </si>
  <si>
    <t>Gender</t>
  </si>
  <si>
    <t>E15</t>
  </si>
  <si>
    <t>C16:I636</t>
  </si>
  <si>
    <t>E34</t>
  </si>
  <si>
    <t>E47</t>
  </si>
  <si>
    <t>E49</t>
  </si>
  <si>
    <t>E50</t>
  </si>
  <si>
    <t>E51</t>
  </si>
  <si>
    <t>E52</t>
  </si>
  <si>
    <t>E53</t>
  </si>
  <si>
    <t>E65</t>
  </si>
  <si>
    <t>F70</t>
  </si>
  <si>
    <t>F71</t>
  </si>
  <si>
    <t>F74</t>
  </si>
  <si>
    <t>F75</t>
  </si>
  <si>
    <t>F76</t>
  </si>
  <si>
    <t>F77</t>
  </si>
  <si>
    <t>F78</t>
  </si>
  <si>
    <t>F79</t>
  </si>
  <si>
    <t>F82</t>
  </si>
  <si>
    <t>F83</t>
  </si>
  <si>
    <t>F84</t>
  </si>
  <si>
    <t>F85</t>
  </si>
  <si>
    <t>F86</t>
  </si>
  <si>
    <t>E95</t>
  </si>
  <si>
    <t>E96</t>
  </si>
  <si>
    <t>E99</t>
  </si>
  <si>
    <t>E100</t>
  </si>
  <si>
    <t>E103</t>
  </si>
  <si>
    <t>E104</t>
  </si>
  <si>
    <t>E107</t>
  </si>
  <si>
    <t>E108</t>
  </si>
  <si>
    <t>H15</t>
  </si>
  <si>
    <t>H21</t>
  </si>
  <si>
    <t>G24</t>
  </si>
  <si>
    <t>H24</t>
  </si>
  <si>
    <t>G27</t>
  </si>
  <si>
    <t>H27</t>
  </si>
  <si>
    <t>G30</t>
  </si>
  <si>
    <t>H30</t>
  </si>
  <si>
    <t>D13</t>
  </si>
  <si>
    <t>D16:D214</t>
  </si>
  <si>
    <t>E34:F36</t>
  </si>
  <si>
    <t>Text</t>
  </si>
  <si>
    <t>Number</t>
  </si>
  <si>
    <t>DataCellAddress</t>
  </si>
  <si>
    <t>Civil Society Organisations/NGOs</t>
  </si>
  <si>
    <t>Indigenous Peoples</t>
  </si>
  <si>
    <t>GEF Small Grants Programme</t>
  </si>
  <si>
    <t>DO!C</t>
  </si>
  <si>
    <t>Outcome 11</t>
  </si>
  <si>
    <t>Outcome 12</t>
  </si>
  <si>
    <t>Outcome 13</t>
  </si>
  <si>
    <t>Outcome 14</t>
  </si>
  <si>
    <t>Outcome 15</t>
  </si>
  <si>
    <t>Outcome 16</t>
  </si>
  <si>
    <t>Outcome 17</t>
  </si>
  <si>
    <t>Outcome 18</t>
  </si>
  <si>
    <t>Outcome 19</t>
  </si>
  <si>
    <t>Outcome 20</t>
  </si>
  <si>
    <t>Outcome 21</t>
  </si>
  <si>
    <t>Outcome 22</t>
  </si>
  <si>
    <t>Outcome 23</t>
  </si>
  <si>
    <t>Outcome 24</t>
  </si>
  <si>
    <t>Outcome 25</t>
  </si>
  <si>
    <t>Outcome 26</t>
  </si>
  <si>
    <t>Outcome 27</t>
  </si>
  <si>
    <t>Outcome 28</t>
  </si>
  <si>
    <t>Outcome 29</t>
  </si>
  <si>
    <t>Outcome 30</t>
  </si>
  <si>
    <t>Outcome 31</t>
  </si>
  <si>
    <t>Outcome 32</t>
  </si>
  <si>
    <t>Outcome 33</t>
  </si>
  <si>
    <t>Outcome 34</t>
  </si>
  <si>
    <t>Outcome 35</t>
  </si>
  <si>
    <t>Outcome 36</t>
  </si>
  <si>
    <t>Outcome 37</t>
  </si>
  <si>
    <t>Outcome 38</t>
  </si>
  <si>
    <t>Outcome 39</t>
  </si>
  <si>
    <t>Outcome 40</t>
  </si>
  <si>
    <t>Papua New Guinea</t>
  </si>
  <si>
    <t>Sri Lanka</t>
  </si>
  <si>
    <t>Republic of Korea</t>
  </si>
  <si>
    <t>Latvia</t>
  </si>
  <si>
    <t>Lesotho</t>
  </si>
  <si>
    <t>Lithuania</t>
  </si>
  <si>
    <t>Madagascar</t>
  </si>
  <si>
    <t>Malawi</t>
  </si>
  <si>
    <t>Malaysia</t>
  </si>
  <si>
    <t>Maldives</t>
  </si>
  <si>
    <t>Afghanistan</t>
  </si>
  <si>
    <t>Andorra</t>
  </si>
  <si>
    <t>Angola</t>
  </si>
  <si>
    <t>Antigua and Barbuda</t>
  </si>
  <si>
    <t>Azerbaijan</t>
  </si>
  <si>
    <t>Bahamas</t>
  </si>
  <si>
    <t>Bahrain</t>
  </si>
  <si>
    <t>Barbados</t>
  </si>
  <si>
    <t>Benin</t>
  </si>
  <si>
    <t>Rating of Progress Towards Meeting Development Objective (DO)</t>
  </si>
  <si>
    <t>Highly Satisfactory (HS)</t>
  </si>
  <si>
    <t>Satisfactory (S)</t>
  </si>
  <si>
    <t>Unsatisfactory (U)</t>
  </si>
  <si>
    <t>SheetName</t>
  </si>
  <si>
    <t>VerificationCell</t>
  </si>
  <si>
    <t>VerificationText</t>
  </si>
  <si>
    <t>Desc</t>
  </si>
  <si>
    <t>DataTitle</t>
  </si>
  <si>
    <t>BasicData</t>
  </si>
  <si>
    <t>text</t>
  </si>
  <si>
    <t>Official Project Title</t>
  </si>
  <si>
    <t>D18</t>
  </si>
  <si>
    <t>E18</t>
  </si>
  <si>
    <t>D20</t>
  </si>
  <si>
    <t>E20</t>
  </si>
  <si>
    <t>E21</t>
  </si>
  <si>
    <t>D22</t>
  </si>
  <si>
    <t>E22</t>
  </si>
  <si>
    <t>D23</t>
  </si>
  <si>
    <t>E23</t>
  </si>
  <si>
    <t>D24</t>
  </si>
  <si>
    <t>E24</t>
  </si>
  <si>
    <t>E25</t>
  </si>
  <si>
    <t>E26</t>
  </si>
  <si>
    <t>E27</t>
  </si>
  <si>
    <t>E28</t>
  </si>
  <si>
    <t>E30</t>
  </si>
  <si>
    <t>D31</t>
  </si>
  <si>
    <t>E31</t>
  </si>
  <si>
    <t>D32</t>
  </si>
  <si>
    <t>E32</t>
  </si>
  <si>
    <t>E35</t>
  </si>
  <si>
    <t>date</t>
  </si>
  <si>
    <t>E36</t>
  </si>
  <si>
    <t>E37</t>
  </si>
  <si>
    <t>E38</t>
  </si>
  <si>
    <t>Mauritius</t>
  </si>
  <si>
    <t>Mongolia</t>
  </si>
  <si>
    <t>Morocco</t>
  </si>
  <si>
    <t>Namibia</t>
  </si>
  <si>
    <t>Nepal</t>
  </si>
  <si>
    <t>Nicaragua</t>
  </si>
  <si>
    <t>Paraguay</t>
  </si>
  <si>
    <t>Philippines</t>
  </si>
  <si>
    <t>Poland</t>
  </si>
  <si>
    <t>Romania</t>
  </si>
  <si>
    <t>Rwanda</t>
  </si>
  <si>
    <t>Tajikistan</t>
  </si>
  <si>
    <t>Thailand</t>
  </si>
  <si>
    <t>Turkmenistan</t>
  </si>
  <si>
    <t>Ukraine</t>
  </si>
  <si>
    <t>Uruguay</t>
  </si>
  <si>
    <t>Uzbekistan</t>
  </si>
  <si>
    <t>Climate Change Mitigation</t>
  </si>
  <si>
    <t>International Waters</t>
  </si>
  <si>
    <t>Land Degradation</t>
  </si>
  <si>
    <t>POP</t>
  </si>
  <si>
    <t>GEF 4 Focal Areas</t>
  </si>
  <si>
    <t>Description</t>
  </si>
  <si>
    <t>Outcome 6</t>
  </si>
  <si>
    <t>RTA</t>
  </si>
  <si>
    <t>Country Office</t>
  </si>
  <si>
    <t>DO</t>
  </si>
  <si>
    <t>Private Sector</t>
  </si>
  <si>
    <t>Cape Verde</t>
  </si>
  <si>
    <t>Outcome 7</t>
  </si>
  <si>
    <t>Outcome 8</t>
  </si>
  <si>
    <t>Outcome 9</t>
  </si>
  <si>
    <t>Outcome 10</t>
  </si>
  <si>
    <t>Peru</t>
  </si>
  <si>
    <t>FP</t>
  </si>
  <si>
    <t>Please justify your rating and address the following points in your comments.  Please keep word count between 500 words minimum and 1200 words maximum.  
1. Explain why you gave a specific rating.  For example, if your rating differs from the rating provided by the project manager please explain why.
2. Note trends, both positive and negative, in achievement of outcomes as per the updated indicators provided in the DO sheet.
3. Fully explain the critical risks that have affected progress. 
4. Outline action plan to address projects with DO rating of HU, U or MU.</t>
  </si>
  <si>
    <r>
      <t>GEF Operational Focal point:</t>
    </r>
    <r>
      <rPr>
        <sz val="11"/>
        <color indexed="8"/>
        <rFont val="Calibri"/>
        <family val="2"/>
      </rPr>
      <t xml:space="preserve">  Is the government representative in the country designed as the GEF operation focal point.</t>
    </r>
  </si>
  <si>
    <r>
      <t>HIGHLY RECOMMENDED but NOT mandatory</t>
    </r>
    <r>
      <rPr>
        <i/>
        <sz val="11"/>
        <color indexed="8"/>
        <rFont val="Calibri"/>
        <family val="2"/>
      </rPr>
      <t xml:space="preserve"> for projects under implementation in one country.  Not necessary for regional or global projects.</t>
    </r>
  </si>
  <si>
    <t>Please justify your rating and address the following points in your comments.  Please keep word count between 500 words minimum and 1200 words maximum.  
1. DO NOT repeat the project objective.
2. Explain why you gave a specific rating.  If your rating differs from the rating provided by the UNDP Country Office Programme Officer and/or the Project Manager please explain why.
3. Note trends, both positive and negative, in achievement of outcomes as as per the updated indicators provided in the DO sheet.
4. Fully explain the critical risks that have affected progress. 
5. Outline action plan to address projects with DO rating of HU, U or MU.</t>
  </si>
  <si>
    <t>Outputs reported as of 30 June 2011</t>
  </si>
  <si>
    <t>Outputs reported as of 30 June 2012</t>
  </si>
  <si>
    <t>The project was managed in very effective and efficient manner in accordance with the workplan, schedule and budget.  The project can be presented as “good practice”.</t>
  </si>
  <si>
    <t xml:space="preserve">The project was managed in a reasonably effective and efficient manner, largely in accordance with the workplan, schedule and budget. </t>
  </si>
  <si>
    <t>The project was managed in an acceptable manner but not fully in accordance with the workplan, schedule and budget.</t>
  </si>
  <si>
    <t xml:space="preserve">The project was managed in a marginally effective and responsive manner but not fully in accordance with the workplan, schedule and budget. </t>
  </si>
  <si>
    <t xml:space="preserve">The project was managed in a less than effective manner due to internal or external factors and  not  in accordance with the workplan, schedule and budget. </t>
  </si>
  <si>
    <t xml:space="preserve">The project was managed in an ineffective manner particularly due to internal factors and clearly not in accordance with the workplan, schedule and budget. </t>
  </si>
  <si>
    <r>
      <t>MANDATORY RATING MUST BE PROVIDED</t>
    </r>
    <r>
      <rPr>
        <i/>
        <sz val="11"/>
        <color indexed="8"/>
        <rFont val="Calibri"/>
        <family val="2"/>
      </rPr>
      <t xml:space="preserve"> for projects under implementation in one country or regional projects where appropriate.  </t>
    </r>
  </si>
  <si>
    <t xml:space="preserve">Please justify your rating and address the following points in your comments.  Please keep word count between 500 words minimum and 1200 words maximum.  
1. Explain why you gave a specific rating.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  
4. Outline action plan to address projects with IP rating of HU, U or MU. </t>
  </si>
  <si>
    <r>
      <t>MANDATORY RATING MUST BE PROVIDED</t>
    </r>
    <r>
      <rPr>
        <i/>
        <sz val="11"/>
        <color indexed="8"/>
        <rFont val="Calibri"/>
        <family val="2"/>
      </rPr>
      <t xml:space="preserve"> for projects under implementation in one country.  Not necessary for regional or global projects.</t>
    </r>
  </si>
  <si>
    <t>Please justify your rating and address the following points in your comments. The QORs and delivery data in the ERBM portfolio project monitoring report should inform your rating.  Please keep word count between 500 words minimum and 1200 words maximum.  
1. Explain why you gave a specific rating.  If your rating differs from the rating provided by the project manager please explain why.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t>
  </si>
  <si>
    <t>Please justify your rating and address the following points in your comments.  Please keep word count between 200 minimum and 500 words maximum.  
1. Explain why you gave a specific rating.  
2. Note trends, both positive and negative.
3. Provide recommendations for next steps.</t>
  </si>
  <si>
    <t>Please justify your rating and address the following points in your comments.  Please keep word count between 200 minimum and 500 words maximum.  
1. Explain why you gave a specific rating.  
2. Note trends, both positive and negative.
3. Provide recommedations for next steps.</t>
  </si>
  <si>
    <t>Effective policies and regulation regarding energy efficiency (EE) in buildings have been developed and applied to the public sector.</t>
  </si>
  <si>
    <t>(A) Human capacity added the CNE (person-years);</t>
  </si>
  <si>
    <t>(A) 0</t>
  </si>
  <si>
    <t>(A) Human capacity added 2 person-years (GEF) plus 1 person-year (Government);</t>
  </si>
  <si>
    <t>(B) National EE strategy for public buildings;</t>
  </si>
  <si>
    <t>(B) No EE strategy for public buildings defined;</t>
  </si>
  <si>
    <t>(B) Detailed EE strategy developed focused on public buildings;</t>
  </si>
  <si>
    <t>(C) Quantified EE targets for public sector;</t>
  </si>
  <si>
    <t>(C) No quantified EE (energy conservation);</t>
  </si>
  <si>
    <t>(C) Quantified EE targets set based on detailed baseline information;</t>
  </si>
  <si>
    <t>(D) Package of EE policy instruments.</t>
  </si>
  <si>
    <t>(D) No policy instruments to promote EE in buildings in place.</t>
  </si>
  <si>
    <t>(D) Package of policy instruments to promote EE in buildings in place (e.g. technical standards, minimum energy performance criteria, building materials, design features, minimum efficiency of  equipment).</t>
  </si>
  <si>
    <t>Technical capacity concerning the design and integration of EE measures in public buildings has been strengthened.</t>
  </si>
  <si>
    <t>(A) Adapted EE assessment methodologies;</t>
  </si>
  <si>
    <t>(A) Limited experience with foreign methodologies and software tools;</t>
  </si>
  <si>
    <t>(A) Adapted EE assessment methodologies and tools in place, based on detailed input information;</t>
  </si>
  <si>
    <t>B) Suitable energy performance indicators for buildings;</t>
  </si>
  <si>
    <t>(B) No consolidated view on regulation strategies and performance indicators for buildings;</t>
  </si>
  <si>
    <t>(B) Suitable sets of energy performance indicators defined for appropriate building classes;</t>
  </si>
  <si>
    <t>(C) Technical standards and guidelines on EE in buildings;</t>
  </si>
  <si>
    <t>(C) No national standards and guidelines for energy performance of buildings developed;</t>
  </si>
  <si>
    <t>(C) At least 3 technical standards and guidelines on EE in buildings in place;</t>
  </si>
  <si>
    <t>(D) National workshop on EE in buildings.</t>
  </si>
  <si>
    <t>(D) No workshop organized.</t>
  </si>
  <si>
    <t>(D) Workshop organized.</t>
  </si>
  <si>
    <t>An energy efficiency programme has been designed and implemented within public buildings.</t>
  </si>
  <si>
    <t>(A) Technical and feasibility studies for EE investments;</t>
  </si>
  <si>
    <t>(A) No studies performed;</t>
  </si>
  <si>
    <t>(A) Studies prepared and executed for all investments considered;</t>
  </si>
  <si>
    <t>(B) Implementation of investment pilot in hospitals;</t>
  </si>
  <si>
    <t>(B) No investment pilot designed nor implemented;</t>
  </si>
  <si>
    <t>(B) Investment pilot fully executed and monitored;</t>
  </si>
  <si>
    <t>(C) Implementation of energy monitoring system.</t>
  </si>
  <si>
    <t>(C) No energy monitoring system in public organization designed nor implemented;</t>
  </si>
  <si>
    <t>(C) Energy monitoring system prepared, implemented and supervised during project’s lifetime;</t>
  </si>
  <si>
    <t>(D) EE investment programme implemented by the Government.</t>
  </si>
  <si>
    <t>(D) No investment programme for EE technology in public buildings.</t>
  </si>
  <si>
    <t>Venezuela, Bolivarian Republic of</t>
  </si>
  <si>
    <t>Yemen</t>
  </si>
  <si>
    <t xml:space="preserve">Revised Planned[2] Closing Date: </t>
  </si>
  <si>
    <t>2010 Rating</t>
  </si>
  <si>
    <t>Partnerships</t>
  </si>
  <si>
    <t xml:space="preserve">Project Summary: </t>
  </si>
  <si>
    <t xml:space="preserve">Official Project Title: </t>
  </si>
  <si>
    <t xml:space="preserve">PIMS Number: </t>
  </si>
  <si>
    <t xml:space="preserve">Atlas Award Number: </t>
  </si>
  <si>
    <t xml:space="preserve">Atlas Project Number (s): </t>
  </si>
  <si>
    <t xml:space="preserve">Project Type:  </t>
  </si>
  <si>
    <t>Australia</t>
  </si>
  <si>
    <t>Austria</t>
  </si>
  <si>
    <t>Adjustments to Project Strategy</t>
  </si>
  <si>
    <t>Portugal</t>
  </si>
  <si>
    <t>Kuwait</t>
  </si>
  <si>
    <t>Lebanon</t>
  </si>
  <si>
    <t>Tunisia</t>
  </si>
  <si>
    <t>Montenegro</t>
  </si>
  <si>
    <t>Kyrgyzstan</t>
  </si>
  <si>
    <t>Niger</t>
  </si>
  <si>
    <t>Senegal</t>
  </si>
  <si>
    <t>Seychelles</t>
  </si>
  <si>
    <t>Uganda</t>
  </si>
  <si>
    <t>Indonesia</t>
  </si>
  <si>
    <t>Mozambique</t>
  </si>
  <si>
    <t>Albania</t>
  </si>
  <si>
    <t>DORating</t>
  </si>
  <si>
    <t>IPRating</t>
  </si>
  <si>
    <t>Overall Rating</t>
  </si>
  <si>
    <t>Overall APR/PIR Objective and Implementation Rating</t>
  </si>
  <si>
    <t># Critical risks</t>
  </si>
  <si>
    <t>Overall Risk Rating</t>
  </si>
  <si>
    <t>Low</t>
  </si>
  <si>
    <t>Moderate</t>
  </si>
  <si>
    <t>Substantial</t>
  </si>
  <si>
    <t>High</t>
  </si>
  <si>
    <t>Count of Critical Risk</t>
  </si>
  <si>
    <t>General Guidance</t>
  </si>
  <si>
    <t>EA</t>
  </si>
  <si>
    <t>Progress Towards Meeting Development Objective (DO)</t>
  </si>
  <si>
    <t>Level at 30 June 2010</t>
  </si>
  <si>
    <t>E20:G24</t>
  </si>
  <si>
    <t>E29</t>
  </si>
  <si>
    <t>E33</t>
  </si>
  <si>
    <t>E39</t>
  </si>
  <si>
    <t>E40</t>
  </si>
  <si>
    <t>E41</t>
  </si>
  <si>
    <t>E42</t>
  </si>
  <si>
    <t>E43</t>
  </si>
  <si>
    <t>E44</t>
  </si>
  <si>
    <t>E45</t>
  </si>
  <si>
    <t>E46</t>
  </si>
  <si>
    <t>E48</t>
  </si>
  <si>
    <t>E54</t>
  </si>
  <si>
    <t>GENDER</t>
  </si>
  <si>
    <t>E55</t>
  </si>
  <si>
    <t>E56</t>
  </si>
  <si>
    <t>E57</t>
  </si>
  <si>
    <t>E58</t>
  </si>
  <si>
    <t>F72</t>
  </si>
  <si>
    <t>F80</t>
  </si>
  <si>
    <t>F87</t>
  </si>
  <si>
    <t>E91</t>
  </si>
  <si>
    <t>E97</t>
  </si>
  <si>
    <t>E101</t>
  </si>
  <si>
    <t>E105</t>
  </si>
  <si>
    <t>E109</t>
  </si>
  <si>
    <t>CELL CHANGED</t>
  </si>
  <si>
    <r>
      <rPr>
        <u/>
        <sz val="11"/>
        <color indexed="8"/>
        <rFont val="Calibri"/>
        <family val="2"/>
      </rPr>
      <t>Lifetime indirect GHG emissions avoided (top-down and bottom-up):</t>
    </r>
    <r>
      <rPr>
        <sz val="11"/>
        <color indexed="8"/>
        <rFont val="Calibri"/>
        <family val="2"/>
      </rPr>
      <t xml:space="preserve"> indirect emissions reductions are those attributable to the long-term outcomes of the GEF activities that remove barriers, such as capacity building, innovation, catalytic action for replication.  (Either (a) Lifetime indirect GHG emissions avoided (bottom-up); or, (b) Lifetime indirect GHG emissions avoided (top-down), whichever is judged as more accurate; or, (c) Report both figures as the upper and lower values of a range.  The amount to be indicated is the total realized as influenced and brought about by the completed activities/interventions of the project but are not under the control of the project. </t>
    </r>
  </si>
  <si>
    <t>SPECIAL NOTES ON CALCULATING ENERGY SAVED</t>
  </si>
  <si>
    <r>
      <rPr>
        <u/>
        <sz val="11"/>
        <color indexed="8"/>
        <rFont val="Calibri"/>
        <family val="2"/>
      </rPr>
      <t>Lifetime energy saved should be reported in MJ (Million Joule).</t>
    </r>
    <r>
      <rPr>
        <sz val="11"/>
        <color indexed="8"/>
        <rFont val="Calibri"/>
        <family val="2"/>
      </rPr>
      <t>  Please use the IEA unit converter:</t>
    </r>
  </si>
  <si>
    <t>Objective 1: Transfer of Innovative Technologies</t>
  </si>
  <si>
    <t>Three key technologies for demonstration or deployment</t>
  </si>
  <si>
    <t>D79</t>
  </si>
  <si>
    <t>D83</t>
  </si>
  <si>
    <r>
      <rPr>
        <b/>
        <sz val="11"/>
        <rFont val="Calibri"/>
        <family val="2"/>
      </rPr>
      <t>4- Response to findings of FY 2012 MTR or TE, or if this is the FINAL APR/PIR Response to findings of FY12 MTR or TE, or on Final PIR (1200 words)</t>
    </r>
    <r>
      <rPr>
        <sz val="11"/>
        <rFont val="Calibri"/>
        <family val="2"/>
      </rPr>
      <t>.</t>
    </r>
    <r>
      <rPr>
        <sz val="11"/>
        <color indexed="10"/>
        <rFont val="Calibri"/>
        <family val="2"/>
      </rPr>
      <t xml:space="preserve"> 
In 1,200 words or less, please address the following points if a </t>
    </r>
    <r>
      <rPr>
        <b/>
        <sz val="11"/>
        <color indexed="10"/>
        <rFont val="Calibri"/>
        <family val="2"/>
      </rPr>
      <t>mid-term review or terminal evaluation</t>
    </r>
    <r>
      <rPr>
        <sz val="11"/>
        <color indexed="10"/>
        <rFont val="Calibri"/>
        <family val="2"/>
      </rPr>
      <t xml:space="preserve"> was undertaken this reporting period, or if this is a </t>
    </r>
    <r>
      <rPr>
        <b/>
        <sz val="11"/>
        <color indexed="10"/>
        <rFont val="Calibri"/>
        <family val="2"/>
      </rPr>
      <t>FINAL APR/PIR</t>
    </r>
    <r>
      <rPr>
        <sz val="11"/>
        <color indexed="10"/>
        <rFont val="Calibri"/>
        <family val="2"/>
      </rPr>
      <t xml:space="preserve">:
</t>
    </r>
    <r>
      <rPr>
        <sz val="11"/>
        <rFont val="Calibri"/>
        <family val="2"/>
      </rPr>
      <t>I. Briefly outline the key findings of the MTR or TE, any ratings provided, and the key recommendations and management responses.   
II. Discuss any problems/issues with the final MTR or TE report or the MTR/TE process.
III. Discuss any problems/issues with the GEF Focal Area Tracking Tool.  
IV. If this is the final APR/PIR, please provide your detailed input to the evaluators who will undertake the project terminal evaluation.</t>
    </r>
  </si>
  <si>
    <t>V. Please describe the grievance – noting who was involved, what action was taken to resolve the grievance, how much time it took, and what you learned from managing the grievance process (maximum 500 words):</t>
  </si>
  <si>
    <t xml:space="preserve">IV. How would you rate the significance of the grievance? </t>
  </si>
  <si>
    <t>III. What is the current status of this grievance?</t>
  </si>
  <si>
    <t xml:space="preserve">II. How many grievances related to this project did you address? </t>
  </si>
  <si>
    <t xml:space="preserve">I. What environmental or social issue was the grievance related to? </t>
  </si>
  <si>
    <t>Please complete the cells with white background colour only.
There is a general comment box at the bottom of this sheet if you would like to provide comments.</t>
  </si>
  <si>
    <t>Select one of the rating categories outlined in the table below to describe annual progress in project implementation.  
Please provide an accurate rating and fully justify your rating in the comment box.
There is a general comment box at the bottom of this sheet if you would like to provide comments.</t>
  </si>
  <si>
    <r>
      <t>2. CO Response to findings of FY 2012 MTR or TE, or if this is the Final APR/PIR</t>
    </r>
    <r>
      <rPr>
        <sz val="11"/>
        <color indexed="8"/>
        <rFont val="Calibri"/>
        <family val="2"/>
      </rPr>
      <t xml:space="preserve"> (1200 words).
</t>
    </r>
    <r>
      <rPr>
        <sz val="11"/>
        <color indexed="60"/>
        <rFont val="Calibri"/>
        <family val="2"/>
      </rPr>
      <t xml:space="preserve">In 1,200 or words or less, please address the following points if a </t>
    </r>
    <r>
      <rPr>
        <b/>
        <sz val="11"/>
        <color indexed="60"/>
        <rFont val="Calibri"/>
        <family val="2"/>
      </rPr>
      <t>mid-term review or terminal evaluation</t>
    </r>
    <r>
      <rPr>
        <sz val="11"/>
        <color indexed="60"/>
        <rFont val="Calibri"/>
        <family val="2"/>
      </rPr>
      <t xml:space="preserve"> was undertaken this reporting period or if this is the </t>
    </r>
    <r>
      <rPr>
        <b/>
        <sz val="11"/>
        <color indexed="60"/>
        <rFont val="Calibri"/>
        <family val="2"/>
      </rPr>
      <t>FINAL PIR</t>
    </r>
    <r>
      <rPr>
        <sz val="11"/>
        <color indexed="60"/>
        <rFont val="Calibri"/>
        <family val="2"/>
      </rPr>
      <t>:
I. Briefly outline the key findings of the MTR or TE, any ratings provided, and the key recommendations and management responses.   
II. Discuss any problems/issues with the final MTR or TE report or the MTR/TE process.
III. Discuss any problems/issues with the GEF Focal Area Tracking Tool.  
IV. If this is the final APR/PIR and the TE process has not finished, please provide your detailed input to the evaluators who will undertake the project terminal evaluation.</t>
    </r>
  </si>
  <si>
    <t>Merged</t>
  </si>
  <si>
    <t>Kenya</t>
  </si>
  <si>
    <t>Jamaica</t>
  </si>
  <si>
    <t>F22</t>
  </si>
  <si>
    <t>F23</t>
  </si>
  <si>
    <t>F25</t>
  </si>
  <si>
    <t>F26</t>
  </si>
  <si>
    <t>F28</t>
  </si>
  <si>
    <t>F29</t>
  </si>
  <si>
    <t>F30</t>
  </si>
  <si>
    <t>F31</t>
  </si>
  <si>
    <t>F32</t>
  </si>
  <si>
    <t>F33</t>
  </si>
  <si>
    <t>F34</t>
  </si>
  <si>
    <t>F35</t>
  </si>
  <si>
    <t>F40</t>
  </si>
  <si>
    <t>F42</t>
  </si>
  <si>
    <t>F43</t>
  </si>
  <si>
    <t>F44</t>
  </si>
  <si>
    <t>F45</t>
  </si>
  <si>
    <t>F46</t>
  </si>
  <si>
    <t>F47</t>
  </si>
  <si>
    <t>F48</t>
  </si>
  <si>
    <t>F50</t>
  </si>
  <si>
    <t>F51</t>
  </si>
  <si>
    <t>F53</t>
  </si>
  <si>
    <t>F54</t>
  </si>
  <si>
    <t>F55</t>
  </si>
  <si>
    <t>E67</t>
  </si>
  <si>
    <t>E69</t>
  </si>
  <si>
    <t>E70</t>
  </si>
  <si>
    <t>E72</t>
  </si>
  <si>
    <t>E73</t>
  </si>
  <si>
    <t>E77</t>
  </si>
  <si>
    <t>D30</t>
  </si>
  <si>
    <t>C34</t>
  </si>
  <si>
    <t>C37</t>
  </si>
  <si>
    <t>C40</t>
  </si>
  <si>
    <t>C47</t>
  </si>
  <si>
    <t>C52</t>
  </si>
  <si>
    <t>C53</t>
  </si>
  <si>
    <t>C19</t>
  </si>
  <si>
    <t>C25</t>
  </si>
  <si>
    <t>C29</t>
  </si>
  <si>
    <t>C35</t>
  </si>
  <si>
    <t>D40</t>
  </si>
  <si>
    <t>C45</t>
  </si>
  <si>
    <t>C46</t>
  </si>
  <si>
    <t>C641</t>
  </si>
  <si>
    <t>D641</t>
  </si>
  <si>
    <t>E641</t>
  </si>
  <si>
    <t>F641</t>
  </si>
  <si>
    <t>G34</t>
  </si>
  <si>
    <t>F41</t>
  </si>
  <si>
    <t>G41</t>
  </si>
  <si>
    <t>G48</t>
  </si>
  <si>
    <t>G55</t>
  </si>
  <si>
    <t>F62</t>
  </si>
  <si>
    <t>G62</t>
  </si>
  <si>
    <t>G66</t>
  </si>
  <si>
    <t>C218</t>
  </si>
  <si>
    <t>D218</t>
  </si>
  <si>
    <t>E218</t>
  </si>
  <si>
    <t>G16</t>
  </si>
  <si>
    <t>G17</t>
  </si>
  <si>
    <t>G22</t>
  </si>
  <si>
    <t>G23</t>
  </si>
  <si>
    <t>G25</t>
  </si>
  <si>
    <t>G31</t>
  </si>
  <si>
    <t>G32</t>
  </si>
  <si>
    <t>F36</t>
  </si>
  <si>
    <t>F37</t>
  </si>
  <si>
    <t>F49</t>
  </si>
  <si>
    <t>F52</t>
  </si>
  <si>
    <t>F58</t>
  </si>
  <si>
    <t>G58</t>
  </si>
  <si>
    <t>D25</t>
  </si>
  <si>
    <t>E14</t>
  </si>
  <si>
    <t>SheetName from 2011 template</t>
  </si>
  <si>
    <t>Overall 2011 Rating (from 11 PIR)</t>
  </si>
  <si>
    <t>C41</t>
  </si>
  <si>
    <t>C55</t>
  </si>
  <si>
    <t>D55</t>
  </si>
  <si>
    <t>C48</t>
  </si>
  <si>
    <t>Climate Change Mitigation GEF Tracking Tool APR/PIR Template Instructions</t>
  </si>
  <si>
    <t>All CCM projects are required by the GEF to complete the CCM tracking tool at 3 stages in the project cycle: CEO Endorsement (to set the baseline), mid point in the project cycle, and closing phase.  Projects at mid-term and in the closing phase MUST complete the GEF TT embedded in the 2012 APR/PIR.  The GEF TT completed at CEO endorsement is completed in a separate file that MUST be uploaded to the UNDP-GEF PIMS system.</t>
  </si>
  <si>
    <t>CHOOSING ONE GEF 5 OBJECTIVE</t>
  </si>
  <si>
    <r>
      <t xml:space="preserve">Each project is required to complete </t>
    </r>
    <r>
      <rPr>
        <u/>
        <sz val="11"/>
        <color indexed="8"/>
        <rFont val="Calibri"/>
        <family val="2"/>
      </rPr>
      <t>ONE</t>
    </r>
    <r>
      <rPr>
        <sz val="11"/>
        <color indexed="8"/>
        <rFont val="Calibri"/>
        <family val="2"/>
      </rPr>
      <t xml:space="preserve"> section of the GEF TT found on the next tab: </t>
    </r>
    <r>
      <rPr>
        <u/>
        <sz val="11"/>
        <color indexed="8"/>
        <rFont val="Calibri"/>
        <family val="2"/>
      </rPr>
      <t>Objective 1</t>
    </r>
    <r>
      <rPr>
        <sz val="11"/>
        <color indexed="8"/>
        <rFont val="Calibri"/>
        <family val="2"/>
      </rPr>
      <t xml:space="preserve">: Transfer of Innovative Technologies </t>
    </r>
    <r>
      <rPr>
        <b/>
        <sz val="11"/>
        <color indexed="8"/>
        <rFont val="Calibri"/>
        <family val="2"/>
      </rPr>
      <t>or</t>
    </r>
    <r>
      <rPr>
        <sz val="11"/>
        <color indexed="8"/>
        <rFont val="Calibri"/>
        <family val="2"/>
      </rPr>
      <t xml:space="preserve"> </t>
    </r>
    <r>
      <rPr>
        <u/>
        <sz val="11"/>
        <color indexed="8"/>
        <rFont val="Calibri"/>
        <family val="2"/>
      </rPr>
      <t>Objective 2</t>
    </r>
    <r>
      <rPr>
        <sz val="11"/>
        <color indexed="8"/>
        <rFont val="Calibri"/>
        <family val="2"/>
      </rPr>
      <t xml:space="preserve">: Energy Efficiency </t>
    </r>
    <r>
      <rPr>
        <b/>
        <sz val="11"/>
        <color indexed="8"/>
        <rFont val="Calibri"/>
        <family val="2"/>
      </rPr>
      <t>or</t>
    </r>
    <r>
      <rPr>
        <sz val="11"/>
        <color indexed="8"/>
        <rFont val="Calibri"/>
        <family val="2"/>
      </rPr>
      <t xml:space="preserve"> </t>
    </r>
    <r>
      <rPr>
        <u/>
        <sz val="11"/>
        <color indexed="8"/>
        <rFont val="Calibri"/>
        <family val="2"/>
      </rPr>
      <t>Objective 3</t>
    </r>
    <r>
      <rPr>
        <sz val="11"/>
        <color indexed="8"/>
        <rFont val="Calibri"/>
        <family val="2"/>
      </rPr>
      <t xml:space="preserve">: Renewable Energy, </t>
    </r>
    <r>
      <rPr>
        <b/>
        <sz val="11"/>
        <color indexed="8"/>
        <rFont val="Calibri"/>
        <family val="2"/>
      </rPr>
      <t>or</t>
    </r>
    <r>
      <rPr>
        <sz val="11"/>
        <color indexed="8"/>
        <rFont val="Calibri"/>
        <family val="2"/>
      </rPr>
      <t xml:space="preserve"> </t>
    </r>
    <r>
      <rPr>
        <u/>
        <sz val="11"/>
        <color indexed="8"/>
        <rFont val="Calibri"/>
        <family val="2"/>
      </rPr>
      <t>Objective 4</t>
    </r>
    <r>
      <rPr>
        <sz val="11"/>
        <color indexed="8"/>
        <rFont val="Calibri"/>
        <family val="2"/>
      </rPr>
      <t xml:space="preserve">: Transport and Urban Systems, </t>
    </r>
    <r>
      <rPr>
        <b/>
        <sz val="11"/>
        <color indexed="8"/>
        <rFont val="Calibri"/>
        <family val="2"/>
      </rPr>
      <t>or</t>
    </r>
    <r>
      <rPr>
        <sz val="11"/>
        <color indexed="8"/>
        <rFont val="Calibri"/>
        <family val="2"/>
      </rPr>
      <t xml:space="preserve"> </t>
    </r>
    <r>
      <rPr>
        <u/>
        <sz val="11"/>
        <color indexed="8"/>
        <rFont val="Calibri"/>
        <family val="2"/>
      </rPr>
      <t>Objective 5</t>
    </r>
    <r>
      <rPr>
        <sz val="11"/>
        <color indexed="8"/>
        <rFont val="Calibri"/>
        <family val="2"/>
      </rPr>
      <t xml:space="preserve">: LULUCF, </t>
    </r>
    <r>
      <rPr>
        <b/>
        <sz val="11"/>
        <color indexed="8"/>
        <rFont val="Calibri"/>
        <family val="2"/>
      </rPr>
      <t>or</t>
    </r>
    <r>
      <rPr>
        <sz val="11"/>
        <color indexed="8"/>
        <rFont val="Calibri"/>
        <family val="2"/>
      </rPr>
      <t xml:space="preserve"> </t>
    </r>
    <r>
      <rPr>
        <u/>
        <sz val="11"/>
        <color indexed="8"/>
        <rFont val="Calibri"/>
        <family val="2"/>
      </rPr>
      <t>Objective 6</t>
    </r>
    <r>
      <rPr>
        <sz val="11"/>
        <color indexed="8"/>
        <rFont val="Calibri"/>
        <family val="2"/>
      </rPr>
      <t>: Enabling Activities</t>
    </r>
  </si>
  <si>
    <r>
      <t xml:space="preserve">For projects approved in previous GEF phases (i.e. GEF 1, 2, 3 and 4) </t>
    </r>
    <r>
      <rPr>
        <u/>
        <sz val="11"/>
        <color indexed="8"/>
        <rFont val="Calibri"/>
        <family val="2"/>
      </rPr>
      <t>please align the original objective of the project to one of the current GEF 5 objectives</t>
    </r>
    <r>
      <rPr>
        <sz val="11"/>
        <color indexed="8"/>
        <rFont val="Calibri"/>
        <family val="2"/>
      </rPr>
      <t>, as noted above.  Projects should be informed by the original objectives spelled out in the PIF, based on previous GEF categories and frameworks.  In some exceptional cases, a project approved in a previous GEF phase may need to choose more than one GEF-5 objective.  For these few projects please fill out all those sections while taking care to avoid duplication of reporting (e.g. GHG emissions need to be properly disaggregated by objective). </t>
    </r>
  </si>
  <si>
    <r>
      <rPr>
        <u/>
        <sz val="11"/>
        <color indexed="8"/>
        <rFont val="Calibri"/>
        <family val="2"/>
      </rPr>
      <t xml:space="preserve">SPECIAL NOTE RE OBJECTIVE 1: </t>
    </r>
    <r>
      <rPr>
        <sz val="11"/>
        <color indexed="8"/>
        <rFont val="Calibri"/>
        <family val="2"/>
      </rPr>
      <t xml:space="preserve">Transfer of Innovative Technologies should </t>
    </r>
    <r>
      <rPr>
        <b/>
        <u/>
        <sz val="11"/>
        <color indexed="8"/>
        <rFont val="Calibri"/>
        <family val="2"/>
      </rPr>
      <t>only</t>
    </r>
    <r>
      <rPr>
        <u/>
        <sz val="11"/>
        <color indexed="8"/>
        <rFont val="Calibri"/>
        <family val="2"/>
      </rPr>
      <t xml:space="preserve"> be filled out if the project was approved in GEF-5</t>
    </r>
    <r>
      <rPr>
        <sz val="11"/>
        <color indexed="8"/>
        <rFont val="Calibri"/>
        <family val="2"/>
      </rPr>
      <t xml:space="preserve"> under the Climate Change focal area strategy: </t>
    </r>
    <r>
      <rPr>
        <i/>
        <sz val="11"/>
        <color indexed="8"/>
        <rFont val="Calibri"/>
        <family val="2"/>
      </rPr>
      <t>Projects supported under this objective will target the demonstrations and deployment of innovative technologies that could have significant impact in the long-run in reducing GHG emissions. GEF support may also involve the demonstrations, deployment, and transfer of priority technologies identified by the recipient countries that are commercially available but have not been adopted in their particular markets. Technologies at the diffusion stage or projects that aim to support wide-scale dissemination of proven and available technologies are not to be supported under this objective; instead, they should be considered under other objectives. The technologies aimed for support by the GEF should be consistent with the priorities identified in the TNAs, national communications to the UNFCCC, or other national policy documents.</t>
    </r>
  </si>
  <si>
    <t>Please justify your rating and address the following points in your comments.  The QORs and delivery data in the ERBM portfolio project monitoring report should inform your rating. Please keep word count between 500 words minimum and 1200 words maximum.  
1. Explain why you gave a specific rating.  If your rating differs from the rating provided by the UNDP Country Office Programme Officer and/or the Project Manager please explain why.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t>
  </si>
  <si>
    <t>https://undp.unteamworks.org/node/200481</t>
  </si>
  <si>
    <t>• For detailed guidance please visit the Teamworks site for daily updates at:</t>
  </si>
  <si>
    <r>
      <t>Key tips for completing this excel template:</t>
    </r>
    <r>
      <rPr>
        <sz val="11"/>
        <color indexed="8"/>
        <rFont val="Calibri"/>
        <family val="2"/>
      </rPr>
      <t xml:space="preserve">
• Please complete those cells with white background colour only.  The cells in blue are pre-loaded for your information only.
• Please follow the guidance outlined in each sheet and keep to the word count.  This guidance is also available as a separate word document on Teamworks at:</t>
    </r>
  </si>
  <si>
    <r>
      <t>Extra functions:</t>
    </r>
    <r>
      <rPr>
        <sz val="11"/>
        <color indexed="8"/>
        <rFont val="Calibri"/>
        <family val="2"/>
      </rPr>
      <t xml:space="preserve">
• Click on “Check empty tabs and cells” to quickly review the empty/blank sections of the APR/PIR that still need to be completed.
• Click on “Cells recently changed” to quickly review the latest changes made to the APR/PIR.
• Click on “Key data” to quickly ensure key data elements have been completed.
</t>
    </r>
  </si>
  <si>
    <t>Word Reports:</t>
  </si>
  <si>
    <t>After completing this excel APR/PIR, you may click on “APR/PIR Report” to generate a word version of the APR/PIR.</t>
  </si>
  <si>
    <t>Revised closing date</t>
  </si>
  <si>
    <t>Mid-term date</t>
  </si>
  <si>
    <t>TE date</t>
  </si>
  <si>
    <t>Actual co-financing</t>
  </si>
  <si>
    <t>Disbursement GEF funds to end June 2012</t>
  </si>
  <si>
    <t>DO Rating</t>
  </si>
  <si>
    <t>IP Rating</t>
  </si>
  <si>
    <t>Risk rating</t>
  </si>
  <si>
    <t>Key Data</t>
  </si>
  <si>
    <t>E59</t>
  </si>
  <si>
    <t>Lead RTA</t>
  </si>
  <si>
    <t>Lead Country(ies)</t>
  </si>
  <si>
    <t>Revised Planned Closing Date</t>
  </si>
  <si>
    <t>Export complete DO tab making sure to change Word page orientation to landscape</t>
  </si>
  <si>
    <t>D15</t>
  </si>
  <si>
    <t>G18</t>
  </si>
  <si>
    <t>Overall 2009 Rating (from 09 PIR)</t>
  </si>
  <si>
    <t>E19</t>
  </si>
  <si>
    <t>Please scroll down to the bottom of this page and complete all sections.</t>
  </si>
  <si>
    <t>If available, please list website address (URL) of the project.  This may be used in UNDP communications material.</t>
  </si>
  <si>
    <t>National Project Manager/Coordinator</t>
  </si>
  <si>
    <t>no change</t>
  </si>
  <si>
    <t>Prior to July 2006</t>
  </si>
  <si>
    <t xml:space="preserve">If no, when will the TE report and management response be finalized and sent to UNDP or posted on the UNDP Evaluation Resource Centre, or was it submitted in a past reporting period? </t>
  </si>
  <si>
    <t>Risk management measures undertaken this reporting period</t>
  </si>
  <si>
    <t>If a gender or social assessment has been carried out what were the findings?</t>
  </si>
  <si>
    <t>Estimated cumulative total co-financing disbursed as of 30 June 2012</t>
  </si>
  <si>
    <t>Cumulative total disbursement of GEF Grant as of 30 June 2011</t>
  </si>
  <si>
    <t>Estimated cumulative total disbursement of GEF Grant as of 30 June 2012  (i.e.CDR information up to 30 June 2012)</t>
  </si>
  <si>
    <t>Add any comments on actual co-financing in particular any issues related to the realization of in-kind, grant, credits, loans, equity, non-grant instruments and other types of co-financing. (word limit=200)</t>
  </si>
  <si>
    <t>Add any comments on Leveraged Resources.  (word limit=200)</t>
  </si>
  <si>
    <t>Please discuss developments that occurred this reporting period only</t>
  </si>
  <si>
    <t>Estimated cumulative actual co-financing as verified during Mid-term Review (MTR) or Terminal Evaluation (TE) as of 30 June 2012</t>
  </si>
  <si>
    <t>Estimated cumulative leveraged resources as of 30 June 2012</t>
  </si>
  <si>
    <t>• The APR/PIR must be translated into English.  Please check with the UNDP Regional Center (RSC or RCU) for specific guidelines.</t>
  </si>
  <si>
    <t>Key milestones/data:</t>
  </si>
  <si>
    <t xml:space="preserve">Project document signature date: </t>
  </si>
  <si>
    <t xml:space="preserve">Planned project closing date: </t>
  </si>
  <si>
    <t xml:space="preserve">Revised project closing date: </t>
  </si>
  <si>
    <t xml:space="preserve">Total GEF grant: </t>
  </si>
  <si>
    <t xml:space="preserve">Total Co-financing: </t>
  </si>
  <si>
    <t>Key performance indicators for FY 2011:</t>
  </si>
  <si>
    <t>Critical Risk Management</t>
  </si>
  <si>
    <t>General Comments</t>
  </si>
  <si>
    <t>cnajera@cne.gob.sv</t>
  </si>
  <si>
    <t>ley de EE y plan nacional de ahorro de energia en el sector de gobierno</t>
  </si>
  <si>
    <t xml:space="preserve">Carlos Alberto Najera </t>
  </si>
  <si>
    <t>http://www.iea.org/stats/unit.asp</t>
  </si>
  <si>
    <t>December 2018</t>
  </si>
  <si>
    <t>Adjusted5</t>
  </si>
  <si>
    <t>Submitted in past reporting period</t>
  </si>
  <si>
    <t xml:space="preserve">If yes, was the management response also sent to UNDP or posted on the UNDP Evaluation Resource Centre between those dates? </t>
  </si>
  <si>
    <t xml:space="preserve">Project document signature date (project start): </t>
  </si>
  <si>
    <t xml:space="preserve">Planned Closing Date: </t>
  </si>
  <si>
    <t xml:space="preserve">Is this a regional or multi-country project: </t>
  </si>
  <si>
    <t>With the replacement of 274 luminaries  in the Consumer Ombudsman and the Ministry of Environment and Natural Resources were systematized the best recommendations for energy conservation measures. All the information, lessons and results were published in 5,000 copies of manuals recommendations for the government sector and brochures on the results of the pilot projects for efficient lighting.</t>
  </si>
  <si>
    <t>Fuel savings should be converted to energy savings by using the net calorific value of the specific fuel.  End-use electricity savings should be converted to energy savings by using the conversion factor for the specific supply and distribution system. Energy savings are then totaled over the respective lifetime of investments.</t>
  </si>
  <si>
    <t>Lifetime energy savings should be calculated from:</t>
  </si>
  <si>
    <t>Actual activities funded by the project (GEF and co-financing) such as demonstrations/pilots; as well as projects that are funded through a financing scheme that is developed, funded and operationalized by the GEF project, that are in operation during the supervised implementation of the GEF project; and,</t>
  </si>
  <si>
    <t>Actual projects implemented after the GEF project and funded by a financing scheme established, funded and operationalized by the GEF project, as well as projects that are assisted under the GEF project (during the GEF project implementation) but are implemented after the completion of the GEF project.</t>
  </si>
  <si>
    <t>This amount should correspond to the sum of the lifetime direct GHG emissions avoided and lifetime direct post-project GHG emissions avoided.</t>
  </si>
  <si>
    <t xml:space="preserve">FURTHER CCM TRACKING TOOL GUIDANCE CAN BE FOUND on Teamworks </t>
  </si>
  <si>
    <t>GEF Climate Change Mitigation Tracking Tool</t>
  </si>
  <si>
    <t>Is this the mid-term APR/PIR or the FINAL APR/PIR? Please refer to CCM tracking tool instruction tab for details</t>
  </si>
  <si>
    <t>First APR/PIR</t>
  </si>
  <si>
    <t>Mid-Term APR/PIR</t>
  </si>
  <si>
    <t>Special Notes: reporting on lifetime emissions avoided</t>
  </si>
  <si>
    <t>Final APR/PIR</t>
  </si>
  <si>
    <t>Lifetime direct GHG emissions avoided: Lifetime direct GHG emissions avoided are the emissions reductions attributable to the investments made during the project's supervised  implementation period, totaled over the respective lifetime of the investments.
Lifetime direct post-project emissions avoided: 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Lifetime indirect GHG emissions avoided (top-down and bottom-up): indirect emissions reductions are those attributable to the long-term outcomes of the GEF activities that remove barriers, such as capacity building, innovation, catalytic action for replication.  
Please refer to the previous CCM instruction tab for special notes.</t>
  </si>
  <si>
    <t>Please use the following GEF manual and calculator for EE and RE projects:</t>
  </si>
  <si>
    <t>Please use the following GEF manual and calculator for transport projects:</t>
  </si>
  <si>
    <t>Manual for Transportation Projects</t>
  </si>
  <si>
    <t>For LULUCF projects, the definitions of "lifetime direct and indirect" apply. Lifetime length is defined to be 20 years, unless a different number of years are deemed appropriate. For emission or removal factors (tonnes of CO2eq per hectare per year), use IPCC defaults or country specific factors.</t>
  </si>
  <si>
    <t>General Data</t>
  </si>
  <si>
    <t>Results at mid-point, or result at project closing depending at whether this is the mid-term APR/PIR or final APR/PIR</t>
  </si>
  <si>
    <t>0:  no suitable technologies are in place</t>
  </si>
  <si>
    <t>0: not an objective/component</t>
  </si>
  <si>
    <t>Project Title</t>
  </si>
  <si>
    <t>1:  technologies have been identified and assessed</t>
  </si>
  <si>
    <t>1: no policy/regulation/strategy in place</t>
  </si>
  <si>
    <t>1: no facility in place</t>
  </si>
  <si>
    <t>1: no capacity built</t>
  </si>
  <si>
    <t>1: no action</t>
  </si>
  <si>
    <t>GEF ID</t>
  </si>
  <si>
    <t xml:space="preserve">Lifetime energy saved </t>
  </si>
  <si>
    <t>D85</t>
  </si>
  <si>
    <t>D97</t>
  </si>
  <si>
    <t>D101</t>
  </si>
  <si>
    <t>D113</t>
  </si>
  <si>
    <t>D125</t>
  </si>
  <si>
    <t>D142</t>
  </si>
  <si>
    <t>D146</t>
  </si>
  <si>
    <t>D151</t>
  </si>
  <si>
    <t>D164</t>
  </si>
  <si>
    <t>D167</t>
  </si>
  <si>
    <t>Lifetime direct carbon sequestration (Tonnes of CO2)</t>
  </si>
  <si>
    <t>Lifetime indirect carbon sequestration (Tonnes of CO2)</t>
  </si>
  <si>
    <t>D66</t>
  </si>
  <si>
    <t>D90</t>
  </si>
  <si>
    <t>D130</t>
  </si>
  <si>
    <t>D156</t>
  </si>
  <si>
    <t>D172</t>
  </si>
  <si>
    <t>D181</t>
  </si>
  <si>
    <t xml:space="preserve">TOTAL GEF GRANT = </t>
  </si>
  <si>
    <t xml:space="preserve">2012 Annual Project Review (APR) / Project Implementation Review (PIR)
</t>
  </si>
  <si>
    <t>F39</t>
  </si>
  <si>
    <t>Planned Closing Date</t>
  </si>
  <si>
    <t>PROJECT SUMMARY</t>
  </si>
  <si>
    <t xml:space="preserve">RATING OF PROGRESS TOWARD DEVELOPMENT OBJECTIVE </t>
  </si>
  <si>
    <t>A. National Project Manager/Coordinator</t>
  </si>
  <si>
    <t xml:space="preserve">B. UNDP Country Office </t>
  </si>
  <si>
    <t>C. GEF Operational Focal Point</t>
  </si>
  <si>
    <t>D. Project Implementing Partner</t>
  </si>
  <si>
    <t>E. Other Partners</t>
  </si>
  <si>
    <t>F. UNDP-GEF Technical Adviser</t>
  </si>
  <si>
    <t xml:space="preserve">Export complete IP tab </t>
  </si>
  <si>
    <t>RATING OF ANNUAL PROGRESS IN PROJECT IMPLEMENTATION</t>
  </si>
  <si>
    <t>MID-TERM OR TERMINAL EVALUATION INPUT</t>
  </si>
  <si>
    <t>If a mid-term review or a terminal evaluation was undertaken this reporting period, the Country Office and the UNDP-GEF Technical Adviser provided the following input:</t>
  </si>
  <si>
    <t>UNDP-GEF Technical Adviser</t>
  </si>
  <si>
    <t xml:space="preserve">Export complete Adjustments tab </t>
  </si>
  <si>
    <t>FINANCE</t>
  </si>
  <si>
    <t>Estimated cumulative total disbursement of GEF Grant as of 30 June 2012</t>
  </si>
  <si>
    <t>Add any comments on co-financing including other types and amounts of additional co-financing such as in-kind, private sector, grants, credits and loans</t>
  </si>
  <si>
    <t>COMMUNICATIONS AND KM</t>
  </si>
  <si>
    <t>ANNUAL PROGRESS IN PROJECT IMPLEMENTATION</t>
  </si>
  <si>
    <t>ADJUSTMENTS</t>
  </si>
  <si>
    <t>Energy Efficiency in Public Buildings (EEPB)</t>
  </si>
  <si>
    <t>The Project aims to introduce energy efficiency (EE) measures in public buildings by reducing identified technical, policy and information barriers. The Project envisages to: (i) develop and implement an effective EE policy and regulatory framework and to enhance institution building; (ii) strengthen the in-country technical capacity concerning the design and integration of EE measures in public buildings; (iii) implement an EE programme to achieve energy savings by investments and energy monitoring within the Ministry of Public Health. The Project will be implemented by the National Energy Council (CNE); throughput time is 36 months. The EEPB initiative will result in 42,000 ton CO2 directly and 135,000 tons CO2 indirectly avoided emissions. Total budget is US$ 4.325 mln with US$ 3.35 mln cofinancing (of which US$ 2.195 mln investment).</t>
  </si>
  <si>
    <t>Empty Cell</t>
  </si>
  <si>
    <t>To introduce energy efficiency (EE) measures in existing and new public buildings by creating a conducive policy environment, increasing user awareness, developing performance criteria and standards, and implementing a broad EE pilot within selected public entities.</t>
  </si>
  <si>
    <t>(I) Package of EE policy instruments;</t>
  </si>
  <si>
    <t>(I) No policy instruments to promote EE in buildings in place;</t>
  </si>
  <si>
    <t>(I) Package of policy instruments to promote EE in buildings in place;</t>
  </si>
  <si>
    <t>(II) Implementation of investment pilot in hospitals;</t>
  </si>
  <si>
    <t>(II) No investment pilot designed nor implemented;</t>
  </si>
  <si>
    <t>(II) Investment pilot fully executed and monitored;</t>
  </si>
  <si>
    <t>(III) Technical standards and guidelines on EE in buildings;</t>
  </si>
  <si>
    <t>(III) No national standards and guidelines for energy performance of buildings developed;</t>
  </si>
  <si>
    <t>(III) Technical standards and guidelines on EE in buildings in place;</t>
  </si>
  <si>
    <t>(IV) EE investment programme implemented by the Government.</t>
  </si>
  <si>
    <t>(IV) No investment programme for EE technology in public buildings.</t>
  </si>
  <si>
    <t>(IV) An EE investment programme worth US$ 2mln has been executed in public buildings.</t>
  </si>
  <si>
    <t>Add any comments on GEF Grant Funds. (word limit=200)</t>
  </si>
  <si>
    <t>Describe innovative aspects of the project in working with (word limit=200 words for each section):</t>
  </si>
  <si>
    <t>Sheet Name</t>
  </si>
  <si>
    <t>Data Cell Address</t>
  </si>
  <si>
    <t>Length</t>
  </si>
  <si>
    <t>MergedAddress</t>
  </si>
  <si>
    <t>Not checked</t>
  </si>
  <si>
    <t>D38</t>
  </si>
  <si>
    <t>D56</t>
  </si>
  <si>
    <t>D62</t>
  </si>
  <si>
    <t>E61</t>
  </si>
  <si>
    <t>E62</t>
  </si>
  <si>
    <t>E63</t>
  </si>
  <si>
    <t>Please complete the cells with white background colour only.</t>
  </si>
  <si>
    <t xml:space="preserve">Revised Planned Closing Date: </t>
  </si>
  <si>
    <t>July 2011 – June 2012</t>
  </si>
  <si>
    <t>July 2012 – June 2013</t>
  </si>
  <si>
    <t>July 2013 – June 2014</t>
  </si>
  <si>
    <t>July 2014 – June 2015</t>
  </si>
  <si>
    <t>July 2015 – June 2016</t>
  </si>
  <si>
    <t>July 2016 – June 2017</t>
  </si>
  <si>
    <t>If the MTR</t>
  </si>
  <si>
    <t>July 2019 – June 2020</t>
  </si>
  <si>
    <t>Already completed TE</t>
  </si>
  <si>
    <t>July 2017 – June 2018</t>
  </si>
  <si>
    <t>July 2018 – June 2019</t>
  </si>
  <si>
    <t>Government GEF OFP (mandatory)</t>
  </si>
  <si>
    <t>Dates</t>
  </si>
  <si>
    <t>Project Objective</t>
  </si>
  <si>
    <t>Project Outputs/Activities</t>
  </si>
  <si>
    <t>Key project milestone</t>
  </si>
  <si>
    <t>Scope of Delay (in months):</t>
  </si>
  <si>
    <t>Briefly Describe Change or Reason for Change</t>
  </si>
  <si>
    <t>Project Start (i.e. project document signature date)</t>
  </si>
  <si>
    <t>Inception Workshop</t>
  </si>
  <si>
    <t>Mid-term Review</t>
  </si>
  <si>
    <t>Terminal Evaluation</t>
  </si>
  <si>
    <t>Project Duration (i.e. project extension)</t>
  </si>
  <si>
    <t>More</t>
  </si>
  <si>
    <t>OVERALL RATING</t>
  </si>
  <si>
    <t>Key Project Milestones</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</si>
  <si>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</si>
  <si>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</si>
  <si>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</si>
  <si>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</si>
  <si>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</si>
  <si>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</si>
  <si>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</si>
  <si>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</si>
  <si>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</si>
  <si>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</si>
  <si>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</si>
  <si>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</si>
  <si>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</si>
  <si>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</si>
  <si>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</si>
  <si>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</si>
  <si>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</si>
  <si>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</si>
  <si>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</si>
  <si>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</si>
  <si>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</si>
  <si>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</si>
  <si>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</si>
  <si>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</si>
  <si>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</si>
  <si>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</si>
  <si>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</si>
  <si>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</si>
  <si>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</si>
  <si>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</si>
  <si>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</si>
  <si>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</si>
  <si>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</si>
  <si>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</si>
  <si>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</si>
  <si>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</si>
  <si>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</si>
  <si>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</si>
  <si>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</si>
  <si>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</si>
  <si>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</si>
  <si>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</si>
  <si>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</si>
  <si>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</si>
  <si>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</si>
  <si>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</si>
  <si>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</si>
  <si>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</si>
  <si>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</si>
  <si>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</si>
  <si>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</si>
  <si>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</si>
  <si>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</si>
  <si>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</si>
  <si>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</si>
  <si>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</si>
  <si>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</si>
  <si>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</si>
  <si>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</si>
  <si>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</si>
  <si>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</si>
  <si>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</si>
  <si>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</si>
  <si>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</si>
  <si>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</si>
  <si>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</si>
  <si>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</si>
  <si>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</si>
  <si>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</si>
  <si>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</si>
  <si>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</si>
  <si>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</si>
  <si>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</si>
  <si>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</si>
  <si>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</si>
  <si>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May 2009</t>
  </si>
  <si>
    <t>June 2009</t>
  </si>
  <si>
    <t>July 2009</t>
  </si>
  <si>
    <t>September 2009</t>
  </si>
  <si>
    <t>October 2009</t>
  </si>
  <si>
    <t>November 2009</t>
  </si>
  <si>
    <t>January 2010</t>
  </si>
  <si>
    <t>February 2010</t>
  </si>
  <si>
    <t>March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</si>
  <si>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</si>
  <si>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</si>
  <si>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</si>
  <si>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</si>
  <si>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</si>
  <si>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</si>
  <si>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</si>
  <si>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</si>
  <si>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</si>
  <si>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</si>
  <si>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</si>
  <si>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</si>
  <si>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</si>
  <si>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</si>
  <si>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</si>
  <si>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</si>
  <si>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</si>
  <si>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</si>
  <si>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</si>
  <si>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</si>
  <si>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</si>
  <si>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</si>
  <si>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</si>
  <si>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</si>
  <si>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</si>
  <si>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</si>
  <si>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</si>
  <si>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</si>
  <si>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</si>
  <si>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</si>
  <si>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</si>
  <si>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</si>
  <si>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</si>
  <si>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</si>
  <si>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</si>
  <si>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</si>
  <si>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</si>
  <si>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</si>
  <si>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</si>
  <si>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</si>
  <si>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</si>
  <si>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</si>
  <si>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</si>
  <si>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</si>
  <si>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</si>
  <si>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</si>
  <si>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</si>
  <si>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</si>
  <si>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</si>
  <si>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</si>
  <si>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</si>
  <si>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</si>
  <si>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</si>
  <si>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</si>
  <si>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</si>
  <si>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</si>
  <si>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</si>
  <si>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</si>
  <si>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</si>
  <si>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</si>
  <si>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</si>
  <si>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</si>
  <si>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</si>
  <si>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</si>
  <si>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</si>
  <si>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</si>
  <si>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</si>
  <si>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</si>
  <si>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</si>
  <si>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</si>
  <si>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</si>
  <si>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</si>
  <si>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</si>
  <si>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</si>
  <si>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</si>
  <si>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</si>
  <si>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</si>
  <si>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</si>
  <si>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</si>
  <si>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</si>
  <si>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</si>
  <si>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</si>
  <si>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</si>
  <si>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</si>
  <si>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</si>
  <si>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</si>
  <si>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</si>
  <si>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</si>
  <si>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</si>
  <si>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</si>
  <si>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</si>
  <si>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</si>
  <si>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</si>
  <si>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</si>
  <si>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</si>
  <si>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</si>
  <si>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</si>
  <si>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</si>
  <si>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</si>
  <si>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</si>
  <si>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</si>
  <si>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</si>
  <si>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</si>
  <si>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The CNE has created a strategy to develop a national  investment plan  in energy efficiency. This strategy will strengthen the institutional capacities on EE issues leading them to be organized and be able to manage themselves (with the support of the CNE). The Energy Efficiency Commitees are the responsibles of the proposal, implementation and monitoring of the EE mesures in each institution. The project has achieved the target of establish 16 EE Commitees in public institutions and many of them are already implementing and following up the measures established.  As part of the $2mln counterpart of investment, institutions has already implemented $155,018.95 in EE actions. Because of the success of this process and as a result of the Austerity Decree issued by te Executive Organ, 75 additional institutions of the Government established their EE Committees. These new Commitees are supervised by the project which has provided them  tools to accomplish the content of the Decree.</t>
  </si>
  <si>
    <t>Actually the National Energy Council (CNE, for its acronym in Spanish) has a National Energy Policy and a draft of the Law of National Energy Efficiency. The project has promoted the approval and diffussion of this legal instruments by making lobbying in 2 workshops with the Presidential House and the Secretariat of Legislative Affairs and many informal meetings to difusse this legal framework. It´s expected that the draft Law will be approved by the end of this year by the Legislative Assembly.</t>
  </si>
  <si>
    <t xml:space="preserve">To achieve this target, the project EEPB-75672 has collected information and made a preliminary consultation to an expert in construction sector, to elaborate the terms of reference for a diagnosis consultancy. The results are expected by the end of the year </t>
  </si>
  <si>
    <t xml:space="preserve">Is this global project: </t>
  </si>
  <si>
    <t xml:space="preserve">If yes, please list all the countries that the project is being implemented in: </t>
  </si>
  <si>
    <t>Niue</t>
  </si>
  <si>
    <t>Cook Islands</t>
  </si>
  <si>
    <t>South Sudan</t>
  </si>
  <si>
    <t xml:space="preserve">Other(s): </t>
  </si>
  <si>
    <t xml:space="preserve">Is this a single country project: </t>
  </si>
  <si>
    <t xml:space="preserve">If yes, which country is the project being implemented in? </t>
  </si>
  <si>
    <t>Adjustments to Key Project Milestones and Project Strategy, and Risk Management</t>
  </si>
  <si>
    <t>Have significant delays occurred in the project start, inception workshop, Mid-term Review, Terminal Evaluation or project duration?</t>
  </si>
  <si>
    <t>If yes, were these changes reported in a previous APR/PIR?</t>
  </si>
  <si>
    <t>If no, complete the table below.</t>
  </si>
  <si>
    <t>Briefly describe the implications or consequences this has had on project implementation.</t>
  </si>
  <si>
    <t>Has the project made any changes to its strategy (i.e. logframe/results framework) since the Project Document was signed?</t>
  </si>
  <si>
    <t>DISBURSEMENT OF CO-FINANCING</t>
  </si>
  <si>
    <t>Add any comments on co-financing including other types and amounts of additional co-financing such as in-kind, private sector, grants, credits and loans (word limit = 200)</t>
  </si>
  <si>
    <t>Does the project provide funds to other Financial Instruments? (i.e revolving funds, guaranteed funds, credit lines &amp; feed-in-tariffs etc…)</t>
  </si>
  <si>
    <t>Please explain type of non-grant financial mechanism used</t>
  </si>
  <si>
    <t>Has a gender or social assessment been carried out this reporting period?</t>
  </si>
  <si>
    <t>was previously carried out</t>
  </si>
  <si>
    <t>will be carried out in the future</t>
  </si>
  <si>
    <t>Have there been any changes in specifically targeting women or girls as key stakeholders this reporting period?</t>
  </si>
  <si>
    <t>If yes, please explain</t>
  </si>
  <si>
    <t>To define the targets it is necessary the baseline information. The consultancy is in implementation and until now it has clearly defined the inventory of Government buildings (6501) and the services of electrical energy that the Government owns (7525 service contract), this information is essencial to determine the energy consumption baseline. Once the study has finished the project will define the sample of buildings to estabish the EE targets and the required recommendations.</t>
  </si>
  <si>
    <t>For this reporting period the project has collected information to define the terms of reference for the diagnosis consultancy about the policy instruments adecuated to promote EE in construction sector. The results are expected for the end of this year.</t>
  </si>
  <si>
    <t>The consulting for the analysis of energetic performance of buildings has already started and will deliver a software that enable the Government institutions to model the energy consumption of its buildings. Also it will model the characteristics of the buildings such as  walls, ceilings, windows and any other thermal insulation. The project will use this platform in the design of new public buildings and also will help for all new construction.</t>
  </si>
  <si>
    <t>The indicators are not yet defined, they are under construction in the above mentioned counterpart</t>
  </si>
  <si>
    <t>This activity and results are not planned for this reported period.</t>
  </si>
  <si>
    <t>2:  technologies have been demonstrated on a pilot basis</t>
  </si>
  <si>
    <t>2: policy/regulation/strategy discussed and proposed</t>
  </si>
  <si>
    <t>2: facilities discussed and proposed</t>
  </si>
  <si>
    <t>2: information disseminated/awareness raised</t>
  </si>
  <si>
    <t xml:space="preserve">2: developing prescriptions for sustainable management </t>
  </si>
  <si>
    <t>2: mapping of forests and other land areas</t>
  </si>
  <si>
    <t>2: target group informed/awareness raised (e.g. workshops, seminars)</t>
  </si>
  <si>
    <t>Agency Project ID</t>
  </si>
  <si>
    <t>3:  technologies have been deployed</t>
  </si>
  <si>
    <t>3: policy/regulation/strategy proposed but not adopted</t>
  </si>
  <si>
    <t>3: facilities proposed but not operationalized/funded</t>
  </si>
  <si>
    <t>3: training delivered</t>
  </si>
  <si>
    <t xml:space="preserve">3: development of national standards for certification </t>
  </si>
  <si>
    <t>3: compilation and analysis of carbon stock information</t>
  </si>
  <si>
    <t>3: target group received substantial training in practical application (e.g. vocational training, course)</t>
  </si>
  <si>
    <t>Country</t>
  </si>
  <si>
    <t>4:  technologies have been diffused widely with investments</t>
  </si>
  <si>
    <t>4: policy/regulation/strategy adopted but not enforced</t>
  </si>
  <si>
    <t>4: facilities operationalized/funded but have no demand</t>
  </si>
  <si>
    <t>4: institutional/human capacity strengthened</t>
  </si>
  <si>
    <t>4: some of area in project certified</t>
  </si>
  <si>
    <t>4: implementation of science based inventory/monitoring system</t>
  </si>
  <si>
    <t>4: skillset effectively transferred to target group (e.g. passing examination, certification)</t>
  </si>
  <si>
    <t>Region</t>
  </si>
  <si>
    <t>5:  technologies have reached market potential</t>
  </si>
  <si>
    <t>5: policy/regulation/strategy enforced</t>
  </si>
  <si>
    <t>5: facilities operationalized/funded and have sufficient demand</t>
  </si>
  <si>
    <t xml:space="preserve">5: institutional/human capacity utilized and sustained </t>
  </si>
  <si>
    <t>5: over 80% of area in project certified</t>
  </si>
  <si>
    <t>5: monitoring information database publicly available</t>
  </si>
  <si>
    <t>5: target group has demonstrated ability to apply skill set or knowledge acquired in training or is able to train others / disseminate knowledge</t>
  </si>
  <si>
    <t>GEF Agency</t>
  </si>
  <si>
    <t>Date of Council/CEO Approval</t>
  </si>
  <si>
    <t>GEF Grant (US$)</t>
  </si>
  <si>
    <t>Date of submission of the tracking tool</t>
  </si>
  <si>
    <t>Is the project consistent with the priorities identified in National Communications, Technology Needs Assessment, or other Enabling Activities under the UNFCCC?</t>
  </si>
  <si>
    <t>Is the project linked to carbon finance?</t>
  </si>
  <si>
    <t>Cofinancing expected (US$)</t>
  </si>
  <si>
    <t>Objective 1: Transfer of Innovative Technologies (Please refer to the CCM instruction tab for important guidance)</t>
  </si>
  <si>
    <t>Please specify the type of enabling environment created for technology transfer through this project</t>
  </si>
  <si>
    <t>Yes =1, No =0</t>
  </si>
  <si>
    <t>National innovation and technology transfer policy</t>
  </si>
  <si>
    <t>Innovation and technology centre and network</t>
  </si>
  <si>
    <t>Applied R&amp;D support</t>
  </si>
  <si>
    <t xml:space="preserve">South-South technology cooperation </t>
  </si>
  <si>
    <t>North-South technology cooperation</t>
  </si>
  <si>
    <t>Intellectual property rights (IPR)</t>
  </si>
  <si>
    <t>Information dissemination</t>
  </si>
  <si>
    <t>Institutional and technical capacity building</t>
  </si>
  <si>
    <t>Other (please specify)</t>
  </si>
  <si>
    <t>Number of innovative technologies demonstrated or deployed</t>
  </si>
  <si>
    <t>Please specify three key technologies for demonstration or deployment</t>
  </si>
  <si>
    <t>Area of technology 1</t>
  </si>
  <si>
    <t xml:space="preserve"> Type of technology 1</t>
  </si>
  <si>
    <t>Area of technology 2</t>
  </si>
  <si>
    <t>Type of technology 2</t>
  </si>
  <si>
    <t>Area of technology 3</t>
  </si>
  <si>
    <t>Type of technology 3</t>
  </si>
  <si>
    <t xml:space="preserve">Status of technology demonstration/deployment </t>
  </si>
  <si>
    <t>Lifetime direct GHG emissions avoided (Tonnes of CO2 eq). Please see special notes in the CCM instruction tab</t>
  </si>
  <si>
    <t>Lifetime direct post-project GHG emissions avoided (Tonnes of CO2 eq). Please see special notes in the CCM instruction tab</t>
  </si>
  <si>
    <t>Lifetime indirect GHG emissions avoided (bottom-up) (Tonnes of CO2 eq). Please see special in the CCM instruction tab</t>
  </si>
  <si>
    <t>Lifetime indirect GHG emissions avoided (top-down) ) (Tonnes of CO2 eq). Please see special notes in the CCM instruction tab</t>
  </si>
  <si>
    <t>Objective 2: Energy Efficiency</t>
  </si>
  <si>
    <t>Please specify if the project targets any of the following areas</t>
  </si>
  <si>
    <t>Lighting</t>
  </si>
  <si>
    <t>Appliances (white goods)</t>
  </si>
  <si>
    <t>Equipment</t>
  </si>
  <si>
    <t>Cook stoves</t>
  </si>
  <si>
    <t>Existing building</t>
  </si>
  <si>
    <t>New building</t>
  </si>
  <si>
    <t>Industrial processes</t>
  </si>
  <si>
    <t>Synergy with phase-out of ozone depleting substances</t>
  </si>
  <si>
    <t>Policy and regulatory framework</t>
  </si>
  <si>
    <t>Establishment of financial facilities  (e.g., credit lines, risk guarantees, revolving funds)</t>
  </si>
  <si>
    <t>Capacity building</t>
  </si>
  <si>
    <t>Lifetime energy saved (to be reported in MJ, Million Joule). Please use IEA unit converter (Link bellow). Please see special notes on calculating energy saved in the CCM instruction tab</t>
  </si>
  <si>
    <t>Lifetime indirect GHG emissions avoided (bottom-up) (Tonnes of CO2 eq). Please see special notes in the CCM instruction tab</t>
  </si>
  <si>
    <t>Objective 3: Renewable Energy</t>
  </si>
  <si>
    <t>Please specify if the project includes any of the following areas</t>
  </si>
  <si>
    <t>Heat/thermal energy production</t>
  </si>
  <si>
    <t>On-grid electricity production</t>
  </si>
  <si>
    <t>Off-grid electricity production</t>
  </si>
  <si>
    <t>Establishment of financial facilities (e.g., credit lines, risk guarantees, revolving funds)</t>
  </si>
  <si>
    <t>Installed capacity per technology directly resulting from the project</t>
  </si>
  <si>
    <t>Wind</t>
  </si>
  <si>
    <t>Biomass</t>
  </si>
  <si>
    <t>Geothermal</t>
  </si>
  <si>
    <t>Hydro</t>
  </si>
  <si>
    <t>Photovoltaic (solar lighting included)</t>
  </si>
  <si>
    <t>Solar thermal heat (heating, water, cooling, process)</t>
  </si>
  <si>
    <t>Solar thermal power</t>
  </si>
  <si>
    <t>Marine power (wave, tidal, marine current, osmotic, ocean thermal)</t>
  </si>
  <si>
    <t>Lifetime energy production per technology directly resulting from the project (IEA unit converter: http://www.iea.org/stats/unit.asp)</t>
  </si>
  <si>
    <t>Marine energy (wave, tidal, marine current, osmotic, ocean thermal)</t>
  </si>
  <si>
    <t>Lifetime direct GHG emissions avoided (Tonnes of CO2)</t>
  </si>
  <si>
    <t>Lifetime direct post-project GHG emissions avoided (Tonnes of CO2)</t>
  </si>
  <si>
    <t>Lifetime indirect GHG emissions avoided (bottom-up) (Tonnes of CO2)</t>
  </si>
  <si>
    <t>Lifetime indirect GHG emissions avoided (top-down) (Tonnes of CO2)</t>
  </si>
  <si>
    <t>Objective 4: Transport and Urban Systems</t>
  </si>
  <si>
    <t>Bus rapid transit</t>
  </si>
  <si>
    <t>Other mass transit (e.g., light rail, heavy rail, water or other mass transit;
 excluding regular bus or minibus)</t>
  </si>
  <si>
    <t>Logistics management</t>
  </si>
  <si>
    <t xml:space="preserve">Transport efficiency (e.g., vehicle, fuel, network efficiency) </t>
  </si>
  <si>
    <t>Non-motorized transport (NMT)</t>
  </si>
  <si>
    <t>Travel demand management</t>
  </si>
  <si>
    <t>Comprehensive transport initiatives (Involving the coordination of multiple strategies from different transportation sub-sectors)</t>
  </si>
  <si>
    <t>Sustainable urban initiatives</t>
  </si>
  <si>
    <t xml:space="preserve">Length of public rapid transit (PRT) </t>
  </si>
  <si>
    <t>Length of non-motorized transport (NMT)</t>
  </si>
  <si>
    <t>Number of lower GHG emission vehicles</t>
  </si>
  <si>
    <t>Number of people benefiting from the improved transport and urban systems</t>
  </si>
  <si>
    <t>Objective 5: LULUCF</t>
  </si>
  <si>
    <t>Area of activity directly resulting from the project</t>
  </si>
  <si>
    <t>Conservation and enhancement of carbon in forests,  including agroforestry</t>
  </si>
  <si>
    <t>Conservation and enhancement of carbon in nonforest lands, including peat land</t>
  </si>
  <si>
    <t>Avoided deforestation and forest degradation</t>
  </si>
  <si>
    <t>Afforestation/reforestation</t>
  </si>
  <si>
    <t>Good management practices developed and adopted</t>
  </si>
  <si>
    <t>Carbon stock monitoring system established</t>
  </si>
  <si>
    <t>Lifetime direct GHG emission avoided (Tonnes of CO2)</t>
  </si>
  <si>
    <t>Lifetime indirect GHG emission avoided (Tonnes of CO2)</t>
  </si>
  <si>
    <t>Lifetime direct carbon sequestered (Tonnes of CO2 eq). Please see special notes in the CCM instruction tab</t>
  </si>
  <si>
    <t>Lifetime indirect carbon sequestered (Tonnes of CO2 eq). Please see special notes in CCM instruction tab</t>
  </si>
  <si>
    <t>Objective 6: Enabling Activities</t>
  </si>
  <si>
    <t>Please specify the number of Enabling Activities for the project (for a multiple country project, please put the number of countries/assessments)</t>
  </si>
  <si>
    <t>National Communication</t>
  </si>
  <si>
    <t>Technology Needs Assessment</t>
  </si>
  <si>
    <t>Nationally Appropriate Mitigation Actions</t>
  </si>
  <si>
    <t>Does the project include Measurement, Reporting and Verification (MRV) activities?</t>
  </si>
  <si>
    <t>CCM TT</t>
  </si>
  <si>
    <t>D14</t>
  </si>
  <si>
    <t>D35</t>
  </si>
  <si>
    <t>D45</t>
  </si>
  <si>
    <t>D50</t>
  </si>
  <si>
    <t>D60</t>
  </si>
  <si>
    <t>D65</t>
  </si>
  <si>
    <t>D70</t>
  </si>
  <si>
    <t>D71</t>
  </si>
  <si>
    <t>D72</t>
  </si>
  <si>
    <t>D73</t>
  </si>
  <si>
    <t>D74</t>
  </si>
  <si>
    <t>D75</t>
  </si>
  <si>
    <t>D76</t>
  </si>
  <si>
    <t>D77</t>
  </si>
  <si>
    <t>D78</t>
  </si>
  <si>
    <t>D80</t>
  </si>
  <si>
    <t>D81</t>
  </si>
  <si>
    <t>D82</t>
  </si>
  <si>
    <t>D84</t>
  </si>
  <si>
    <t>D86</t>
  </si>
  <si>
    <t>D87</t>
  </si>
  <si>
    <t>D88</t>
  </si>
  <si>
    <t>D89</t>
  </si>
  <si>
    <t>D94</t>
  </si>
  <si>
    <t>D95</t>
  </si>
  <si>
    <t>D96</t>
  </si>
  <si>
    <t>D98</t>
  </si>
  <si>
    <t>D99</t>
  </si>
  <si>
    <t>D100</t>
  </si>
  <si>
    <t>D103</t>
  </si>
  <si>
    <t>D104</t>
  </si>
  <si>
    <t>D105</t>
  </si>
  <si>
    <t>D106</t>
  </si>
  <si>
    <t>D107</t>
  </si>
  <si>
    <t>D108</t>
  </si>
  <si>
    <t>D109</t>
  </si>
  <si>
    <t>D110</t>
  </si>
  <si>
    <t>D111</t>
  </si>
  <si>
    <t>D112</t>
  </si>
  <si>
    <t>D115</t>
  </si>
  <si>
    <t>D116</t>
  </si>
  <si>
    <t>D117</t>
  </si>
  <si>
    <t>D118</t>
  </si>
  <si>
    <t>D119</t>
  </si>
  <si>
    <t>D120</t>
  </si>
  <si>
    <t>D121</t>
  </si>
  <si>
    <t>D122</t>
  </si>
  <si>
    <t>D123</t>
  </si>
  <si>
    <t>D124</t>
  </si>
  <si>
    <t>D126</t>
  </si>
  <si>
    <t>D127</t>
  </si>
  <si>
    <t>D128</t>
  </si>
  <si>
    <t>D129</t>
  </si>
  <si>
    <t>D134</t>
  </si>
  <si>
    <t>D135</t>
  </si>
  <si>
    <t>D136</t>
  </si>
  <si>
    <t>D137</t>
  </si>
  <si>
    <t>D138</t>
  </si>
  <si>
    <t>D139</t>
  </si>
  <si>
    <t>D140</t>
  </si>
  <si>
    <t>D141</t>
  </si>
  <si>
    <t>D143</t>
  </si>
  <si>
    <t>D144</t>
  </si>
  <si>
    <t>D145</t>
  </si>
  <si>
    <t>D147</t>
  </si>
  <si>
    <t>D148</t>
  </si>
  <si>
    <t>D149</t>
  </si>
  <si>
    <t>D150</t>
  </si>
  <si>
    <t>D152</t>
  </si>
  <si>
    <t>D153</t>
  </si>
  <si>
    <t>D154</t>
  </si>
  <si>
    <t>D155</t>
  </si>
  <si>
    <t>D160</t>
  </si>
  <si>
    <t>D161</t>
  </si>
  <si>
    <t>D162</t>
  </si>
  <si>
    <t>D163</t>
  </si>
  <si>
    <t>D165</t>
  </si>
  <si>
    <t>D166</t>
  </si>
  <si>
    <t>D168</t>
  </si>
  <si>
    <t>D169</t>
  </si>
  <si>
    <t>D170</t>
  </si>
  <si>
    <t>D171</t>
  </si>
  <si>
    <t>D176</t>
  </si>
  <si>
    <t>D177</t>
  </si>
  <si>
    <t>D178</t>
  </si>
  <si>
    <t>D179</t>
  </si>
  <si>
    <t>D180</t>
  </si>
  <si>
    <t>PROGRESS TOWARD DEVELOPMENT OBJECTIVES</t>
  </si>
  <si>
    <t>Briefly Describe the Change and the Reason for that Change</t>
  </si>
  <si>
    <t>All projects must complete this section. Please enter “N/A” in cells that are not applicable to your project.</t>
  </si>
  <si>
    <t>Project Implementing Partner (mandatory)</t>
  </si>
  <si>
    <t>Other Partners (e.g. UNOPS, UNEP, UNIDO…)</t>
  </si>
  <si>
    <t>Bolivia (Plurinational State of)</t>
  </si>
  <si>
    <t>Bosnia and Herzegovina</t>
  </si>
  <si>
    <t>Brunei Darussalam</t>
  </si>
  <si>
    <t>Burkina Faso</t>
  </si>
  <si>
    <t>Burundi</t>
  </si>
  <si>
    <t>Cameroon</t>
  </si>
  <si>
    <t>Central African Republic</t>
  </si>
  <si>
    <t>Colombia</t>
  </si>
  <si>
    <t>Comoros</t>
  </si>
  <si>
    <t>Congo</t>
  </si>
  <si>
    <t>Côte D'Ivoire</t>
  </si>
  <si>
    <t>Cyprus</t>
  </si>
  <si>
    <t>Democratic People's Republic of Korea</t>
  </si>
  <si>
    <t>Democratic Republic of the Congo</t>
  </si>
  <si>
    <t>Djibouti</t>
  </si>
  <si>
    <t>Dominica</t>
  </si>
  <si>
    <t>El Salvador</t>
  </si>
  <si>
    <t>Equatoral Guinea</t>
  </si>
  <si>
    <t>Estonia</t>
  </si>
  <si>
    <t>Ethiopia</t>
  </si>
  <si>
    <t>Fiji</t>
  </si>
  <si>
    <t>Gabon</t>
  </si>
  <si>
    <t>Gambia</t>
  </si>
  <si>
    <t>Grenada</t>
  </si>
  <si>
    <t>Guinea Bissau</t>
  </si>
  <si>
    <t>Guyana</t>
  </si>
  <si>
    <t>Haiti</t>
  </si>
  <si>
    <t>List maximum 4 key outputs delivered this reporting period only.</t>
  </si>
  <si>
    <t>E60</t>
  </si>
  <si>
    <t>D63</t>
  </si>
  <si>
    <t>E64</t>
  </si>
  <si>
    <t>E66</t>
  </si>
  <si>
    <t>C14</t>
  </si>
  <si>
    <t>D16</t>
  </si>
  <si>
    <t>C17</t>
  </si>
  <si>
    <t>D17</t>
  </si>
  <si>
    <t>D19</t>
  </si>
  <si>
    <t>C20</t>
  </si>
  <si>
    <t>C21</t>
  </si>
  <si>
    <t>C22</t>
  </si>
  <si>
    <t>C26</t>
  </si>
  <si>
    <t>D26</t>
  </si>
  <si>
    <t>C27</t>
  </si>
  <si>
    <t>C28</t>
  </si>
  <si>
    <t>Date</t>
  </si>
  <si>
    <t>UNDP CO</t>
  </si>
  <si>
    <t>Adjustments</t>
  </si>
  <si>
    <t>E13</t>
  </si>
  <si>
    <t>E17</t>
  </si>
  <si>
    <t>D46</t>
  </si>
  <si>
    <t>Have additional resources that were not included in the project documents as co-financing been realized since project document signature?  If so, how much?</t>
  </si>
  <si>
    <t xml:space="preserve">Does the project provide funds to other Financial Instruments? </t>
  </si>
  <si>
    <t>Communications and KM</t>
  </si>
  <si>
    <t>Tell the Story of Your Project and What has been Achieved this Reporting Period</t>
  </si>
  <si>
    <t>Adaptive Management this Reporting Period</t>
  </si>
  <si>
    <t>This text will be used for internal knowledge management in the respective technical team and region.</t>
  </si>
  <si>
    <t>2009 Rating</t>
  </si>
  <si>
    <t>2011 Rating</t>
  </si>
  <si>
    <t>IP</t>
  </si>
  <si>
    <t>Finance</t>
  </si>
  <si>
    <t>Please report any adjustments made to the project strategy, as reflected in the logical framework matrix, since the Project Document signature</t>
  </si>
  <si>
    <t>Cuba</t>
  </si>
  <si>
    <t>Good</t>
  </si>
  <si>
    <t>Slovakia</t>
  </si>
  <si>
    <t>Belgium</t>
  </si>
  <si>
    <t>Canada</t>
  </si>
  <si>
    <t>China</t>
  </si>
  <si>
    <t>Czech Republic</t>
  </si>
  <si>
    <t>Denmark</t>
  </si>
  <si>
    <t>Finland</t>
  </si>
  <si>
    <t>France</t>
  </si>
  <si>
    <t>Germany</t>
  </si>
  <si>
    <t>Greece</t>
  </si>
  <si>
    <t>India</t>
  </si>
  <si>
    <t>Ireland</t>
  </si>
  <si>
    <t>Italy</t>
  </si>
  <si>
    <t>Japan</t>
  </si>
  <si>
    <t>Luxembourg</t>
  </si>
  <si>
    <t>Mexico</t>
  </si>
  <si>
    <t>Netherlands</t>
  </si>
  <si>
    <t>New Zealand</t>
  </si>
  <si>
    <t>Nigeria</t>
  </si>
  <si>
    <t>Norway</t>
  </si>
  <si>
    <t>Pakistan</t>
  </si>
  <si>
    <t>Slovenia</t>
  </si>
  <si>
    <t>South Africa</t>
  </si>
  <si>
    <t>Spain</t>
  </si>
  <si>
    <t>Sweden</t>
  </si>
  <si>
    <t>Switzerland</t>
  </si>
  <si>
    <t>Turkey</t>
  </si>
  <si>
    <t>MSP</t>
  </si>
  <si>
    <t xml:space="preserve">GEF Focal Area: </t>
  </si>
  <si>
    <t xml:space="preserve">GEF 2 / 3 Operational Programme: </t>
  </si>
  <si>
    <t>May</t>
  </si>
  <si>
    <t>Countries</t>
  </si>
  <si>
    <t>Project Supervision:</t>
  </si>
  <si>
    <t xml:space="preserve">Project milestones and timeframe: </t>
  </si>
  <si>
    <t xml:space="preserve">Project Evaluation: </t>
  </si>
  <si>
    <t>Libyan Arab Jamahiriya</t>
  </si>
  <si>
    <t>Liechtenstein</t>
  </si>
  <si>
    <t>Mali</t>
  </si>
  <si>
    <t>Malta</t>
  </si>
  <si>
    <t>Marshall Islands</t>
  </si>
  <si>
    <t>Mauritania</t>
  </si>
  <si>
    <t>Micronesia, Federated States of</t>
  </si>
  <si>
    <t>Monaco</t>
  </si>
  <si>
    <t>Myanmar</t>
  </si>
  <si>
    <t>Nauru</t>
  </si>
  <si>
    <t>Oman</t>
  </si>
  <si>
    <t>Palau</t>
  </si>
  <si>
    <t>Panama</t>
  </si>
  <si>
    <t>Qatar</t>
  </si>
  <si>
    <t>Republic of Moldova</t>
  </si>
  <si>
    <t>Russian Federation</t>
  </si>
  <si>
    <t>Saint Kitts and Nevis</t>
  </si>
  <si>
    <t>Saint Lucia</t>
  </si>
  <si>
    <t>Saint Vincent and the Grenadines</t>
  </si>
  <si>
    <t>Samoa</t>
  </si>
  <si>
    <t>San Marino</t>
  </si>
  <si>
    <t>Sao Tome and Principe</t>
  </si>
  <si>
    <t>Saudi Arabia</t>
  </si>
  <si>
    <t>Serbia</t>
  </si>
  <si>
    <t>Sierra Leone</t>
  </si>
  <si>
    <t>Singapore</t>
  </si>
  <si>
    <t>Solomon Islands</t>
  </si>
  <si>
    <t>Somalia</t>
  </si>
  <si>
    <t>Sudan</t>
  </si>
  <si>
    <t>Suriname</t>
  </si>
  <si>
    <t>Swaziland</t>
  </si>
  <si>
    <t>Syrian Arab Republic</t>
  </si>
  <si>
    <t>The former Yugoslav Republic of Macedonia</t>
  </si>
  <si>
    <t>Timor-Leste</t>
  </si>
  <si>
    <t>Togo</t>
  </si>
  <si>
    <t>Tonga</t>
  </si>
  <si>
    <t>Trinidad and Tobago</t>
  </si>
  <si>
    <t>Tuvalu</t>
  </si>
  <si>
    <t>United Arab Emirates</t>
  </si>
  <si>
    <t>United Kingdom of Great Britain and Northern Ireland</t>
  </si>
  <si>
    <t>United Republic of Tanzania</t>
  </si>
  <si>
    <t>United States of America</t>
  </si>
  <si>
    <r>
      <t xml:space="preserve">Please discuss any of the points above further or provide any other information on the project’s work on gender equality undertaken this reporting period. </t>
    </r>
    <r>
      <rPr>
        <sz val="11"/>
        <color indexed="8"/>
        <rFont val="Calibri"/>
        <family val="2"/>
      </rPr>
      <t xml:space="preserve"> Some points to consider: impact of project on daily workload of women, # of jobs created for women, impact of project on time spent by women in household activities, impact of project on primary school enrolment for girls/boys, increase in women’s income, etc.  Be as specific as possible and provide real numbers (e.g. 100 women farmers participating in sustainable livelihoods programme). </t>
    </r>
  </si>
  <si>
    <t>RTA Rating</t>
  </si>
  <si>
    <t>AverageAll</t>
  </si>
  <si>
    <t>OverallRating</t>
  </si>
  <si>
    <t xml:space="preserve"> </t>
  </si>
  <si>
    <r>
      <t xml:space="preserve">Project Implementing Partner: </t>
    </r>
    <r>
      <rPr>
        <sz val="11"/>
        <color indexed="8"/>
        <rFont val="Calibri"/>
        <family val="2"/>
      </rPr>
      <t xml:space="preserve"> Is the representative of the executing agency (in GEF terminology).  This would be Government (for NEX/NIM execution) or NGO (for CSO Execution) or an official from the Executing Agency (for example UNOPS). </t>
    </r>
  </si>
  <si>
    <r>
      <t>RECOMMENDED but NOT mandatory</t>
    </r>
    <r>
      <rPr>
        <i/>
        <sz val="11"/>
        <color indexed="8"/>
        <rFont val="Calibri"/>
        <family val="2"/>
      </rPr>
      <t xml:space="preserve"> for projects under implementation in one country and regional projects.</t>
    </r>
  </si>
  <si>
    <t>Please justify your rating and address the following points in your comments.  Please keep word count between 200 minimum and 500 words maximum.  
1. Explain why you gave a specific rating.  
2. Note trends, both positive and negative, in achievement of outcomes as per the updated indicators provided in the DO sheet.
3. Provide recommendations for next steps.</t>
  </si>
  <si>
    <r>
      <t xml:space="preserve">Other Partners:  </t>
    </r>
    <r>
      <rPr>
        <sz val="11"/>
        <color indexed="8"/>
        <rFont val="Calibri"/>
        <family val="2"/>
      </rPr>
      <t>For jointly implemented projects, a representative of the other Agency working with UNDP on project implementation (for example UNEP or the World Bank).</t>
    </r>
  </si>
  <si>
    <r>
      <t>RECOMMENDED but NOT mandatory</t>
    </r>
    <r>
      <rPr>
        <i/>
        <sz val="11"/>
        <color indexed="8"/>
        <rFont val="Calibri"/>
        <family val="2"/>
      </rPr>
      <t xml:space="preserve"> for jointly implemented projects.</t>
    </r>
  </si>
  <si>
    <t>Please justify your rating and address the following points in your comments.  Please keep word count between 200 minimum and 500 words maximum.  
1. Explain why you gave a specific rating.  
2. Note trends, both positive and negative, in achievement of outcomes as as per the updated indicators provided in the DO sheet.
3. Provide recommendations for next steps.</t>
  </si>
  <si>
    <r>
      <t>UNDP Technical Adviser:</t>
    </r>
    <r>
      <rPr>
        <sz val="11"/>
        <color indexed="8"/>
        <rFont val="Calibri"/>
        <family val="2"/>
      </rPr>
      <t xml:space="preserve"> Is the UNDP-GEF Technical Adviser  </t>
    </r>
  </si>
  <si>
    <r>
      <t>MANDATORY</t>
    </r>
    <r>
      <rPr>
        <i/>
        <sz val="11"/>
        <color indexed="8"/>
        <rFont val="Calibri"/>
        <family val="2"/>
      </rPr>
      <t xml:space="preserve"> for ALL projects.</t>
    </r>
  </si>
  <si>
    <t xml:space="preserve">PARTNERSHIPS </t>
  </si>
  <si>
    <t>Gender Relevance</t>
  </si>
  <si>
    <t>Jan</t>
  </si>
  <si>
    <t>Feb</t>
  </si>
  <si>
    <t>Mar</t>
  </si>
  <si>
    <t>Apr</t>
  </si>
  <si>
    <t>Jun</t>
  </si>
  <si>
    <t>Jul</t>
  </si>
  <si>
    <t>Aug</t>
  </si>
  <si>
    <t>Sep</t>
  </si>
  <si>
    <t>Oct</t>
  </si>
  <si>
    <t>Nov</t>
  </si>
  <si>
    <t>Dec</t>
  </si>
  <si>
    <t>Vanuatu</t>
  </si>
  <si>
    <t>Zambia</t>
  </si>
  <si>
    <t>Biodiversity</t>
  </si>
  <si>
    <t>Climate Change Adaptation</t>
  </si>
  <si>
    <t>Ecosystems Management</t>
  </si>
  <si>
    <t>Multiple Focal Area</t>
  </si>
  <si>
    <t>Viet Nam</t>
  </si>
  <si>
    <t>Jordan</t>
  </si>
  <si>
    <t>Link to Outcome positions on DO sheet</t>
  </si>
  <si>
    <t>Rating</t>
  </si>
  <si>
    <t>Value</t>
  </si>
  <si>
    <t>AvgRating</t>
  </si>
  <si>
    <t xml:space="preserve">Project contacts:  </t>
  </si>
  <si>
    <t>Comments</t>
  </si>
  <si>
    <t>Rating Definitions</t>
  </si>
  <si>
    <t>Implementation Progress (IP)</t>
  </si>
  <si>
    <t>Rating of Implementation Progress (IP)</t>
  </si>
  <si>
    <t>Lessons Learned</t>
  </si>
  <si>
    <t xml:space="preserve">Project documentation and information:  </t>
  </si>
  <si>
    <t>Israel</t>
  </si>
  <si>
    <t>Kiribati</t>
  </si>
  <si>
    <t>Lao People’s Democratic Republic</t>
  </si>
  <si>
    <t>Liberia</t>
  </si>
  <si>
    <t xml:space="preserve">Name: </t>
  </si>
  <si>
    <t xml:space="preserve">Email: </t>
  </si>
  <si>
    <t>HS</t>
  </si>
  <si>
    <t>S</t>
  </si>
  <si>
    <t>MS</t>
  </si>
  <si>
    <t>MU</t>
  </si>
  <si>
    <t>U</t>
  </si>
  <si>
    <t>HU</t>
  </si>
  <si>
    <t>Outcome 1</t>
  </si>
  <si>
    <t>Outcome 2</t>
  </si>
  <si>
    <t>Outcome 3</t>
  </si>
  <si>
    <t>Outcome 4</t>
  </si>
  <si>
    <t>Outcome 5</t>
  </si>
  <si>
    <t>Description of Indicator</t>
  </si>
  <si>
    <t>Target Level at end of project</t>
  </si>
  <si>
    <t>Level at 30 June 2009</t>
  </si>
  <si>
    <t>Basic Project Data</t>
  </si>
  <si>
    <t>Project Outcomes</t>
  </si>
  <si>
    <t>Overall 2010 Rating (from 10 PIR)</t>
  </si>
  <si>
    <t>F24</t>
  </si>
  <si>
    <t>F27</t>
  </si>
  <si>
    <t>D44</t>
  </si>
  <si>
    <t>Add any comments on GEF Grant Funds</t>
  </si>
  <si>
    <t>Add any comments on actual co-financing in particular any issues related to the realization of in-kind, grant, credits, loans, equity, non-grant instruments and other types of co-financing</t>
  </si>
  <si>
    <t>Add any comments on Leveraged Resources.</t>
  </si>
  <si>
    <t>Please discuss any of the points above further or provide any other information on the project’s work on gender equality</t>
  </si>
  <si>
    <t>Has a gender or social needs assessment been carried out?</t>
  </si>
  <si>
    <t>Entering your name here confirms that you have reviewed this PIR and that it is, to your knowledge, complete.</t>
  </si>
  <si>
    <t>Please justify your rating and address the following points in your comments.  Please keep word count between 200 minimum and 500 words maximum.  
1. Explain why you gave a specific rating.
2. Note trends, both positive and negative, in achievement of outcomes as per the updated indicators provided in the DO sheet.
3. Provide recommendations for next steps.</t>
  </si>
  <si>
    <t>2009-2010</t>
  </si>
  <si>
    <t>2010-2011</t>
  </si>
  <si>
    <t>REGIONAL TECHNICAL ADVISOR</t>
  </si>
  <si>
    <t>OLD VALUE</t>
  </si>
  <si>
    <t>NEW VALUE</t>
  </si>
  <si>
    <t>TIME OF CHANGE</t>
  </si>
  <si>
    <t>DATE OF CHANGE</t>
  </si>
  <si>
    <r>
      <t>Welcome to the 2012 APR/PIR:</t>
    </r>
    <r>
      <rPr>
        <sz val="11"/>
        <color indexed="8"/>
        <rFont val="Calibri"/>
        <family val="2"/>
      </rPr>
      <t xml:space="preserve">  This is the annual opportunity to check whether individual projects will meet their intended objective and outcomes, and to adjust strategies where necessary.   The completed APR/PIR should be shared with the Project Board and be used to inform the development of annual work plans.  
Completing and submitting this APR/PIR on time are </t>
    </r>
    <r>
      <rPr>
        <b/>
        <sz val="11"/>
        <color indexed="8"/>
        <rFont val="Calibri"/>
        <family val="2"/>
      </rPr>
      <t>mandatory requirements</t>
    </r>
    <r>
      <rPr>
        <sz val="11"/>
        <color indexed="8"/>
        <rFont val="Calibri"/>
        <family val="2"/>
      </rPr>
      <t xml:space="preserve"> of the Global Environment Facility (GEF).  </t>
    </r>
    <r>
      <rPr>
        <b/>
        <sz val="11"/>
        <color indexed="8"/>
        <rFont val="Calibri"/>
        <family val="2"/>
      </rPr>
      <t>Please check with the UNDP Regional Center (RSC or RCU) for specific deadlines.</t>
    </r>
    <r>
      <rPr>
        <sz val="11"/>
        <color indexed="8"/>
        <rFont val="Calibri"/>
        <family val="2"/>
      </rPr>
      <t xml:space="preserve">
</t>
    </r>
  </si>
  <si>
    <t>2011-2012</t>
  </si>
  <si>
    <t>Cumulative disbursement of GEF grant only as of 30 June 2012:</t>
  </si>
  <si>
    <t>Total number of critical risks as noted in the ATLAS risk log:</t>
  </si>
  <si>
    <t>Overall DO Rating:</t>
  </si>
  <si>
    <t>Overall IP Rating:</t>
  </si>
  <si>
    <t>Overall Risk Rating:</t>
  </si>
  <si>
    <t>Level at 30 June 2012</t>
  </si>
  <si>
    <t>If you have any comments about the data/information on this sheet, please add them here:</t>
  </si>
  <si>
    <r>
      <t>General Comment</t>
    </r>
    <r>
      <rPr>
        <sz val="11"/>
        <color indexed="8"/>
        <rFont val="Calibri"/>
        <family val="2"/>
      </rPr>
      <t>.</t>
    </r>
  </si>
  <si>
    <t>Each indicator must be updated for this reporting period in the column “Level at 30 June 2012”. Numerical figures must be reported as cumulative from the project start. If there are no changes to report for a given indicator, then enter “N/A” or briefly explain the reason in that column.</t>
  </si>
  <si>
    <t>Moderately Satisfactory (MS)</t>
  </si>
  <si>
    <t>Moderately Unsatisfactory (MU)</t>
  </si>
  <si>
    <t>Project is expected to achieve or exceed all its major global environmental objectives, and yield substantial global environmental benefits, without major shortcomings. The project can be presented as “good practice”.</t>
  </si>
  <si>
    <t>Project is expected to achieve most of its major global environmental objectives, and yield satisfactory global environmental benefits, with only minor shortcomings.</t>
  </si>
  <si>
    <t>Project is expected to achieve most of its major relevant objectives but with either significant shortcomings or modest overall relevance. Project is expected not to achieve some of its major global environmental objectives or yield some of the expected global environment benefits.</t>
  </si>
  <si>
    <t>Project is expected to achieve its major global environmental objectives with major shortcomings or is expected to achieve only some of its major global environmental objectives.</t>
  </si>
  <si>
    <t>Project is expected not to achieve most of its major global environment objectives or to yield any satisfactory global environmental benefits.</t>
  </si>
  <si>
    <t>The project has failed to achieve, and is not expected to achieve, any of its major global environment objectives with no worthwhile benefits.</t>
  </si>
  <si>
    <t>Please complete cells with white background only.</t>
  </si>
  <si>
    <r>
      <t xml:space="preserve">Select one of the rating categories outlined in the table below to describe </t>
    </r>
    <r>
      <rPr>
        <u/>
        <sz val="11"/>
        <color indexed="60"/>
        <rFont val="Calibri"/>
        <family val="2"/>
      </rPr>
      <t>cumulative</t>
    </r>
    <r>
      <rPr>
        <sz val="11"/>
        <color indexed="60"/>
        <rFont val="Calibri"/>
        <family val="2"/>
      </rPr>
      <t xml:space="preserve"> progress toward meeting the project development objective.
Please provide an accurate rating and fully justify your rating in the comment box.</t>
    </r>
  </si>
  <si>
    <t>2012 Rating</t>
  </si>
  <si>
    <r>
      <t>National Project Manager/Coordinator:</t>
    </r>
    <r>
      <rPr>
        <sz val="11"/>
        <color indexed="8"/>
        <rFont val="Calibri"/>
        <family val="2"/>
      </rPr>
      <t xml:space="preserve">  Is the person managing the day to day operations of the project.</t>
    </r>
  </si>
  <si>
    <t>Please justify your rating and address the following points in your comments.  Please keep word count between 500 words minimum and 1200 words maximum.  
1. Explain why you gave a specific rating
2. Note trends, both positive and negative, in achievement of outcomes as per the updated indicators provided in the DO sheet.
3. Fully explain the critical risks that have affected progress. 
4. Outline action plan to address projects with DO rating of HU, U or MU.</t>
  </si>
  <si>
    <r>
      <t xml:space="preserve">UNDP Country Office Programme Officer: </t>
    </r>
    <r>
      <rPr>
        <sz val="11"/>
        <color indexed="8"/>
        <rFont val="Calibri"/>
        <family val="2"/>
      </rPr>
      <t xml:space="preserve"> Is the UNDP programme officer in the UNDP country office who provides oversight and supervision support to the project.</t>
    </r>
  </si>
  <si>
    <t>(D) An EE investment programme worth US$ 2mln has been executed in public buildings.</t>
  </si>
  <si>
    <t>A project monitoring and evaluation plan has been implemented and lessons learnt have been disseminated.</t>
  </si>
  <si>
    <t xml:space="preserve">(A) Mid-term Evaluation Report; </t>
  </si>
  <si>
    <t xml:space="preserve">(A) No MTE; </t>
  </si>
  <si>
    <t xml:space="preserve">(A) MTE completed; </t>
  </si>
  <si>
    <t>(B) Final Evaluation Report;</t>
  </si>
  <si>
    <t>(B) No FEV;</t>
  </si>
  <si>
    <t>(B) FEV completed;</t>
  </si>
  <si>
    <t>(C) Sharing of project experience.</t>
  </si>
  <si>
    <t>(C) No sharing of project experiences in El Salvador.</t>
  </si>
  <si>
    <t>(C) Lessons learnt publication.</t>
  </si>
  <si>
    <r>
      <t>General Comments</t>
    </r>
    <r>
      <rPr>
        <sz val="11"/>
        <color indexed="12"/>
        <rFont val="Calibri"/>
        <family val="2"/>
      </rPr>
      <t xml:space="preserve"> (1200 words). </t>
    </r>
    <r>
      <rPr>
        <sz val="11"/>
        <color indexed="8"/>
        <rFont val="Calibri"/>
        <family val="2"/>
      </rPr>
      <t xml:space="preserve">
</t>
    </r>
    <r>
      <rPr>
        <sz val="11"/>
        <color indexed="60"/>
        <rFont val="Calibri"/>
        <family val="2"/>
      </rPr>
      <t>If you have any comments about the data/information on this sheet, please add them here:</t>
    </r>
  </si>
  <si>
    <r>
      <t>General Comment</t>
    </r>
    <r>
      <rPr>
        <sz val="11"/>
        <color indexed="8"/>
        <rFont val="Calibri"/>
        <family val="2"/>
      </rPr>
      <t>s</t>
    </r>
  </si>
  <si>
    <t>This text will be used for external communications and may be posted on the UNDP-GEF website and the UNDP public website.  Please make special mention of the project’s development benefits such as increased income, alternative livelihoods, health benefits for project participants, or other benefits to local communities not reflected elsewhere in the APR/PIR. (Word limit = 200)</t>
  </si>
  <si>
    <t>If yes, please answer the following 5 additional questions:</t>
  </si>
  <si>
    <t>a. Environmental sustainability</t>
  </si>
  <si>
    <t>b. Climate resiliency</t>
  </si>
  <si>
    <t>c. Gender equality</t>
  </si>
  <si>
    <t>d. Social equity and inclusiveness</t>
  </si>
  <si>
    <t>e. Indigenous Peoples</t>
  </si>
  <si>
    <t>f. Physical/cultural resources</t>
  </si>
  <si>
    <t>g. Human Rights Based Approach</t>
  </si>
  <si>
    <t>Dates of site visits to project this reporting period:</t>
  </si>
  <si>
    <t>As planned - no change</t>
  </si>
  <si>
    <t xml:space="preserve">If no, when will the MTR report be finalized and sent to UNDP, or was it submitted in a past reporting period? </t>
  </si>
  <si>
    <t>Did you address a grievance related to the environmental or social impacts of this project this reporting period?  A grievance is defined as “an issue, concern, problem, or claim (perceived or actual) that an individual or community group wants UNDP to address and resolve. Synonymous with complaint".</t>
  </si>
  <si>
    <t>h. Grievance was not related to an environmental or social issue.</t>
  </si>
  <si>
    <t>3- Grievances:</t>
  </si>
  <si>
    <t>2- Is this PIR the project’s final PIR?</t>
  </si>
  <si>
    <t>1- Please verify and confirm the following key indicators.  These cells will be used in the aggregation of data.</t>
  </si>
  <si>
    <t>a. Minor</t>
  </si>
  <si>
    <t>b. Significant</t>
  </si>
  <si>
    <t>c. Serious</t>
  </si>
  <si>
    <r>
      <rPr>
        <b/>
        <sz val="11"/>
        <color indexed="8"/>
        <rFont val="Calibri"/>
        <family val="2"/>
      </rPr>
      <t>a. Minor:</t>
    </r>
    <r>
      <rPr>
        <sz val="11"/>
        <color indexed="8"/>
        <rFont val="Calibri"/>
        <family val="2"/>
      </rPr>
      <t xml:space="preserve">  the grievance had/has a low impact on the day-to-day implementation of the project.
</t>
    </r>
    <r>
      <rPr>
        <b/>
        <sz val="11"/>
        <color indexed="8"/>
        <rFont val="Calibri"/>
        <family val="2"/>
      </rPr>
      <t>b. Significant:</t>
    </r>
    <r>
      <rPr>
        <sz val="11"/>
        <color indexed="8"/>
        <rFont val="Calibri"/>
        <family val="2"/>
      </rPr>
      <t xml:space="preserve">  the grievance had/is having a significant impact on the day-to-day implementation of the project, but the project is still expected to achieve its objective.
</t>
    </r>
    <r>
      <rPr>
        <b/>
        <sz val="11"/>
        <color indexed="8"/>
        <rFont val="Calibri"/>
        <family val="2"/>
      </rPr>
      <t>c. Serious:</t>
    </r>
    <r>
      <rPr>
        <sz val="11"/>
        <color indexed="8"/>
        <rFont val="Calibri"/>
        <family val="2"/>
      </rPr>
      <t xml:space="preserve"> the grievance had/is having a serious impact on the day-to-day implementation of the project, and there is a risk (50% or higher) that the project may not be able to achieve its objective.</t>
    </r>
  </si>
  <si>
    <t>Please complete the cells with white background colour only.
Please answer question 1 and complete question 2 only if a MTR or TE was undertaken this reporting period or if this is the FINAL APR/PIR.</t>
  </si>
  <si>
    <t>1. Grievances:</t>
  </si>
  <si>
    <t>a. Minor:  the grievance had/has a low impact on the day-to-day implementation of the project. 
b. Significant:  the grievance had/is having a significant impact on the day-to-day implementation of the project, but the project is still expected to achieve its objective.
c. Serious: the grievance had/is having a serious impact on the day-to-day implementation of the project, and there is a risk (50% or higher) that the project may not be able to achieve its objective.</t>
  </si>
  <si>
    <t>Highly Unsatisfactory (HU)</t>
  </si>
  <si>
    <t>Please complete the three sections of this sheet: Key Project Milestones, Adjustments to Project Strategy, and Critical Risk Management.</t>
  </si>
  <si>
    <t>List type of critical risk as noted in the ATLAS risk log and briefly describe actions undertaken this reporting period to address each critical risk.</t>
  </si>
  <si>
    <t>Type of critical risk (only critical risks) as noted in ATLAS risk log</t>
  </si>
  <si>
    <t>Environmental</t>
  </si>
  <si>
    <t>Financial</t>
  </si>
  <si>
    <t>Operational</t>
  </si>
  <si>
    <t>Organizational</t>
  </si>
  <si>
    <t>Political</t>
  </si>
  <si>
    <t>Regulatory</t>
  </si>
  <si>
    <t>Strategic</t>
  </si>
  <si>
    <t>Other</t>
  </si>
  <si>
    <t>Financial information:  cumulative from project start to 30 June 2012</t>
  </si>
  <si>
    <t xml:space="preserve">TOTAL planned Co-financing = </t>
  </si>
  <si>
    <t>How much of the total planned co-financing as noted in the Project Document has been spent so far?</t>
  </si>
  <si>
    <r>
      <t xml:space="preserve">ACTUAL CO-FINANCING:  </t>
    </r>
    <r>
      <rPr>
        <b/>
        <sz val="11"/>
        <color indexed="10"/>
        <rFont val="Calibri"/>
        <family val="2"/>
      </rPr>
      <t>only report on actual co-financing if it was determined during the MTR or TE process.</t>
    </r>
  </si>
  <si>
    <r>
      <t xml:space="preserve">How much of the total planned co-financing as committed in the Project Document has actually been realized?  Note that resources that are not committed as part of the project document but which are mobilized subsequently are not included as co-financing, they are </t>
    </r>
    <r>
      <rPr>
        <b/>
        <sz val="11"/>
        <color indexed="8"/>
        <rFont val="Calibri"/>
        <family val="2"/>
      </rPr>
      <t>leveraged</t>
    </r>
    <r>
      <rPr>
        <sz val="11"/>
        <color indexed="8"/>
        <rFont val="Calibri"/>
        <family val="2"/>
      </rPr>
      <t xml:space="preserve"> resources.  See section below to report on leveraged resources.</t>
    </r>
  </si>
  <si>
    <t>All projects must complete the first 3 questions in this section.</t>
  </si>
  <si>
    <t>1. Tell the Story of Your Project and What has been Achieved this Reporting Period</t>
  </si>
  <si>
    <t>2. Adaptive Management this Reporting Period</t>
  </si>
  <si>
    <t>3. Lessons Learned</t>
  </si>
  <si>
    <t>All projects must complete this section. Please enter “N/A” in comments cells that are not applicable to your project.
Please complete the cells with white background colour only.</t>
  </si>
  <si>
    <r>
      <t>Please note the following:</t>
    </r>
    <r>
      <rPr>
        <sz val="11"/>
        <color indexed="8"/>
        <rFont val="Calibri"/>
        <family val="2"/>
      </rPr>
      <t xml:space="preserve">
• Project mid-term reviews (MTRs) or Terminal Evaluations (TEs) completed between the period 1 July 2011 to 30 June 2012 must be submitted as part of the 2012 APR/PIR process.  For projects that completed a MTR or TE this reporting period, the GEF Focal Area Tracking Tool must also be completed and submitted this reporting period.  The GEF Tracking Tools for Climate Change Mitigation, International Waters, and Chemicals projects are embedded into the 2012 APR/PIR for convenience.  The other GEF Focal Area Tracking Tools are available on Teamworks at:</t>
    </r>
  </si>
  <si>
    <t xml:space="preserve">Dates of Project Steering Committee/Board meetings during reporting period (1 July 2011 - 30 June 2012): </t>
  </si>
  <si>
    <t xml:space="preserve">Was the final Midterm Review report sent to UNDP between 1 July 2011 - 30 June 2012? </t>
  </si>
  <si>
    <t xml:space="preserve">Was the final Terminal Evaluation report sent to UNDP or posted on the UNDP Evaluation Resource Centre between 1 July 2011 - 30 June 2012? </t>
  </si>
  <si>
    <t>Please complete the cells with white background colour only.
Please check data in question 1, answer questions 2 and 3, and complete question 4 only if a MTR or TE was undertaken this reporting period or if this is the FINAL APR/PIR.</t>
  </si>
  <si>
    <t xml:space="preserve">In process a consultancy for establishment of the baseline of energy consumption in government sector </t>
  </si>
  <si>
    <t>90  governmental energy efficiency committees constituted and working on the identification and implementation of measures of (EE)</t>
  </si>
  <si>
    <t>A consultancy for the development of an analysis tool of the energetic permormance of buildings</t>
  </si>
  <si>
    <t xml:space="preserve">Initiated the design of a system of information online that will help all institutions in the assessment and monitoring of the implemented energy efficiency measures </t>
  </si>
  <si>
    <t>Identification of energy efficiency measures in 9 institutions through  EE committees in Government sector.</t>
  </si>
  <si>
    <t>The project inception workshop was done in April, this situation caused a delay of at least 4 months</t>
  </si>
  <si>
    <t>CALCULATING GHG EMISSIONS AVOIDED</t>
  </si>
  <si>
    <t>Please ensure that data is reported in the metrics specified in the GEF CCM tracking tools.</t>
  </si>
  <si>
    <t xml:space="preserve">For Energy efficiency and renewable energy projects, GHG emissions avoided should be calculated using the following manual and calculator: </t>
  </si>
  <si>
    <t>Manual for Energy Efficiency and Renewable Energy Projects</t>
  </si>
  <si>
    <t>For projects dealing with Transport and Urban Systems, GHG emissions avoided should be calculated using the following manual and calculator:</t>
  </si>
  <si>
    <t>GHG Benefits Calculator &amp; Manual for Transportation Projects</t>
  </si>
  <si>
    <t>SPECIAL NOTES ON TRACKING EMISSIONS AVOIDED</t>
  </si>
  <si>
    <t>MID-TERM APR/PIR</t>
  </si>
  <si>
    <r>
      <t xml:space="preserve">At the mid-term stage, indicate the actual amount realized for: Lifetime direct GHG emissions avoided </t>
    </r>
    <r>
      <rPr>
        <u/>
        <sz val="11"/>
        <color indexed="8"/>
        <rFont val="Calibri"/>
        <family val="2"/>
      </rPr>
      <t>only.</t>
    </r>
    <r>
      <rPr>
        <sz val="11"/>
        <color indexed="8"/>
        <rFont val="Calibri"/>
        <family val="2"/>
      </rPr>
      <t xml:space="preserve"> These will mainly be from actual activities funded by the project (GEF and co-financing) such as demonstrations/pilots that are already in operation before the mid-term APR/PIR; as well as projects that are funded through a financing scheme that is developed, funded and operationalized by the GEF project, that are already in operation before the mid-term APR/PIR</t>
    </r>
  </si>
  <si>
    <r>
      <rPr>
        <u/>
        <sz val="11"/>
        <color indexed="8"/>
        <rFont val="Calibri"/>
        <family val="2"/>
      </rPr>
      <t>Lifetime direct GHG emissions avoided:</t>
    </r>
    <r>
      <rPr>
        <sz val="11"/>
        <color indexed="8"/>
        <rFont val="Calibri"/>
        <family val="2"/>
      </rPr>
      <t xml:space="preserve"> Lifetime direct GHG emissions avoided are the emissions reductions attributable to the investments made </t>
    </r>
    <r>
      <rPr>
        <b/>
        <sz val="11"/>
        <color indexed="8"/>
        <rFont val="Calibri"/>
        <family val="2"/>
      </rPr>
      <t>until the mid-term APR/PIR</t>
    </r>
    <r>
      <rPr>
        <sz val="11"/>
        <color indexed="8"/>
        <rFont val="Calibri"/>
        <family val="2"/>
      </rPr>
      <t>, totaled over the respective lifetime of the investments.</t>
    </r>
  </si>
  <si>
    <t xml:space="preserve">For LULUCF projects, the definition of "lifetime direct" applies. Lifetime length is defined to be 20 years, unless a different number of years is deemed appropriate. For emission or removal factors (tonnes of CO2 eq per hectare per year), use IPCC defaults or country specific factors.  </t>
  </si>
  <si>
    <t xml:space="preserve">FINAL APR/PIR </t>
  </si>
  <si>
    <r>
      <t xml:space="preserve">Indicate the actual amount realized (as shown in the TE Report) for: </t>
    </r>
    <r>
      <rPr>
        <u/>
        <sz val="11"/>
        <color indexed="8"/>
        <rFont val="Calibri"/>
        <family val="2"/>
      </rPr>
      <t>Lifetime direct GHG emissions avoided:</t>
    </r>
    <r>
      <rPr>
        <sz val="11"/>
        <color indexed="8"/>
        <rFont val="Calibri"/>
        <family val="2"/>
      </rPr>
      <t xml:space="preserve"> Lifetime direct GHG emissions avoided are the emissions reductions attributable to the investments made during the project's supervised implementation period, totaled over the respective lifetime of the investments. (These will mainly be from actual activities funded by the project (GEF and co-financing) such as demonstrations/pilots; as well as projects that are funded through a financing scheme that is developed, funded and operationalized by the GEF project, that are in operation during the supervised implementation of the GEF project).</t>
    </r>
  </si>
  <si>
    <r>
      <rPr>
        <u/>
        <sz val="11"/>
        <color indexed="8"/>
        <rFont val="Calibri"/>
        <family val="2"/>
      </rPr>
      <t>Lifetime direct post-project emissions avoided:</t>
    </r>
    <r>
      <rPr>
        <sz val="11"/>
        <color indexed="8"/>
        <rFont val="Calibri"/>
        <family val="2"/>
      </rPr>
      <t xml:space="preserve"> 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</si>
  <si>
    <t xml:space="preserve">En el primer año de implementación del proyecto de eficiencia energética en edificios públicos EEPB-75672, se ha logrado impulsar medidas que impactaran en los objetivos ambientales establecidos en el mencionado proyecto, en primer lugar se están generando instrumentos legales y técnicos como lo son la Ley de eficiencia energética, normas de adquisición con criterios de eficiencia y el establecimiento de línea base de consumo del sector gobierno, esto ultimo  servirá de insumo para elaborar una estrategia o plan nacional de ahorro en el consumo de energía, así mismo se esta trabajando en el fortalecimiento de las capacidades técnicas sobre EE de las Instituciones Estatales  esto a través de formar comités de eficiencia energética y capacitar a profesionales de dichos comités sobre temas muy específicos y especializados en EE, el fortalecimiento de las capacidades técnicas también consiste en proporcionales herramientas informáticas para que estos comités puedan realizar una análisis de desempeño energético de sus edificios y establecer los mejores indicadores para éste, además de contar con una herramienta para dar seguimiento a las medidas implementados, lo que servirá para establecer los ahorros producidos y su equivalente en la mitigación de Gases de Efecto Invernadero (GEI). Conjuntamente al fortalecimiento de las capacidades técnicas de las instituciones del Gobierno, el proyecto EEPB desarrollará en coordinación con el Ministerio de Salud y otras instituciones proyectos pilotos por un monto total aproximado de US$150,000 dólares, con el objetivo que dichos proyectos puedan replicarse en otros edificios con condiciones similares. La unión de todas las medidas descritas anteriormente permitirán que el gobierno tenga la capacidad de identificar e implementar medidas  de EE y con el apoyo de las normas técnicas y legales que se están desarrollando, se logre una disminución sensible del consumo de energía, lo cual podría rondar en un 20% según estimaciones preliminares. En cuanto a las dificultades encontradas en el logro de objetivos del proyecto, podemos mencionar que Gobierno tiene dificultades para asignar recursos financieros a las instituciones que sirvan para la implementación de proyectos de eficiencia energética, sin embargo, la estrategia propuesta para superar este obstáculo ha sido el proponer a los comités de eficiencia energética que inicie en su implementación aquellas medidas de muy bajo costo y que se puede desarrollar por etapas, para que las inversiones sean escalonadas, además que las medidas impulsadas sean las que poseen los mejores Pay-back, ya que esto permitirá una pronta recuperación de lo invertido para con ello desarrollar otras medidas identificadas, otro de las dificultades encontradas en la implementación del proyecto es el desarrollo de normas de construcción  de edificios que impacte en el consumo energético de este sector, esto se debe a que el tema de construcción es responsabilidad de varias instituciones del gobierno ejecutivo y otras de gobiernos locales, entre las que podemos mencionar  el Viceministerio de Vivienda y la OPAMSS, lo que hace difícil armonizar los criterios técnicos para el desarrollo de un instrumento normativo en el tema de construcción eficiente, por tanto se esta trabajando en unificar los criterios técnicos a través de una consulta a todos los sectores e instituciones involucrados en el tema de construcción. </t>
  </si>
  <si>
    <t>90 comites de eficiencia energetica gubernamentales constituidos y trabajando en la identificacion e implementacion de medidas de EE</t>
  </si>
  <si>
    <t>30 profesionales capacitados en el primer diplomado de EE con enfoque en edificios.</t>
  </si>
  <si>
    <t xml:space="preserve">Una consultoria para el desarrollo de herramienta de analisis del desempeño energeticos de edificos en proceso de ejecucion </t>
  </si>
  <si>
    <t>Identificacion de medidas de eficiencia en 10 hospitales publicos.</t>
  </si>
  <si>
    <t>Identificacion de medidas de eficiencia en 9 comites de eficiencia energetica, en mutua cooperacion con la Universidad Centroamericana UCA</t>
  </si>
  <si>
    <t>N/A</t>
  </si>
  <si>
    <t>se han publicado 5,000 ejemplares sobre los proyectos pilotos desarrollados, asi como manueles de recomendaciones sobre el uso eficiente de la energia, donde se difunden las lecciones aprendidas sobre el tema</t>
  </si>
  <si>
    <t xml:space="preserve">Se ha iniciado el diseño de un sistema de informacion en linea que ayudara a todas las instituciones en la evaluacion y monitoreo de las medidas de EE implementadas </t>
  </si>
  <si>
    <t xml:space="preserve">2 proyectos pilotos implementados en la Defensoria del Consumidor y Ministerio de Medio Ambiente, consistentes en la sustitucion de 274 luminarias por tecnologias mas eficientes, lo que causó una disminucion aproximada del 20% del consumo total de energia electrica para la Defensoria y un 10% para el MARN. </t>
  </si>
  <si>
    <t>luego de haber finalizado el recambio de 274 luminarias entre la Defensoria del Consumidor y el Ministerio de Medio Ambiente y de haber sistematizado las mejores recomendaciones en cuanto a medidas de conservacion de energia, se procedio a publicar las lecciones aprendidas en 5,000 ejemplares de manuales de recomendaciones para el sector gubernamental y tripticos sobre los resultados de los proyectos pilotos de iluminacion eficiente.</t>
  </si>
  <si>
    <t>Es importante señalar que como todo proyecto el inicio requiere de contar con las condiciones mínimas de operación, entre lo que se puede mencionar tener contratado al personal operativo y de dirección, dotación de muebles y equipos de oficina al personal contratado, así mismo este personal debe conocer mínimamente los procedimiento que se utilizaran para la adquisición y contratación de bienes y servicios, para el caso del proyectos EEPB-75672 todo lo anterior se dio en un plazo aproximado de seis meses, además fue necesario elaborar los términos de referencia de las consultorías que se implementarían en el primer año de ejecución  e iniciar la búsqueda de empresas y consultores individuales que estuvieran interesados en participar en los procesos de solicitud de propuesta, es importante mencionar que no todas las consultorías tuvieron expresiones de interés, aun a pesar que se hicieron publicaciones en medios virtuales e impresos. Todo lo antes descrito obligó a que varias de las consultorías programadas para el año 2011, se programaran para iniciar en el 2012 ya que sus correspondientes contratos fueron firmados al inicio del presente año. El inicio de la consultoría para el establecimiento de la línea base del consumo de energía en el sector de gobierno ha requerido la búsqueda de información energética de todas las instituciones de gobierno, la cual se ha podido conseguir mediante la base de datos de las distribuidoras, pero esta base de datos no tiene un identificador especifico para el gobierno, por lo que la empresa contratada debió hacer una búsqueda exhaustiva del consumo de energía para mas de 7,000 edificios del gobierno, luego nos hemos dado a la tarea de visitar algunas de ellas para complementar la información obtenida de la base de datos, actualmente en esta consultoría estamos por seleccionar una muestra representativa de los edificios identificados para levantar información que servirá para la caracterización del consumo energético en los diferentes ramos del gobierno. De igual forma se ha iniciado la consultoría para establecer la cartera de  proyectos pilotos que se desarrollarán en 10 hospitales de la red nacional de salud, para ello luego de tener contratada la empresa que desarrollará las auditorías energéticas a los hospitales mencionados, se han realizado una serie de reuniones de coordinación con el ministerio de salud y los directores de los hospitales seleccionados, actualmente estamos revisando las medidas reflejadas en 4 de los estudios energéticos presentados por la empresa consultora, con lo que pretendemos iniciar de inmediato las mejores medidas que se recomienden, lo cual haremos en consenso con el ministerio de salud. Es importante señalar que estas dos consultoría han presentado ya su primer informe, pero actualmente están superando las observaciones que se les han señalado, para poder iniciar el proceso de pago. La contratación de los servicios de consultoría para elaborar una metodología para la evaluación del desempeño energético de los edificios, necesito mas del tiempo considerado, esto debido a que luego de 3 publicaciones de solicitud de expresiones de interés, no se tuviera los suficientes profesionales para conformar una lista corta para iniciar el proceso de contratación, por lo que se decidió utilizar la estrategia de búsqueda en gremiales empresariales y profesionales a nivel nacional e internacional, lo cual nos permitió iniciar el proceso de contratación y finalizarlo, a la fecha esta consultoría ha iniciado junto con otra que formulará una normativa sobre compras estatales con criterio de eficiencia energética. En términos generales puede mencionarse que el presupuesto programado para el año 2012 esta siendo ejecutado como lo programado, salvo los atrasos en el pago de las dos consultorías que están viendo los temas de la línea base de consumo y la identificación de proyectos pilotos en hospitales, los cuales ya han presentado sus informes para su correspondiente revisión y aprobación.</t>
  </si>
  <si>
    <t>El proyecto ha desarrollado ampliamente las capacidades técnicas de las instituciones gubernamentales, lo cual les permitirá gestionar de mejor manera el consumo de energía, en este proceso se han visto beneficiadas mas de 90 instituciones y han sido capacitados mas de 200 funcionarios, los cuales están trabajando en la identificación de medidas y en la búsqueda de recursos para su implementación, de igual forma se está trabajando en la identificación de medidas de EE en al menos 10 hospitales públicos en los cuales se estarán desarrollando una serie de proyectos pilotos, los cuales producirán ahorros en el consumo de energía, los cuales se traducirán en beneficios económicos y ambientales para dichos hospitales, estos ahorros podrán ser de mucha utilidad  para impulsar otras acciones o prioridades de estas instituciones. Se ha iniciado la elaboración de un manual de compras para la adquisición de equipos energéticos de alta eficiencia, lo cual traerá beneficios económicos al estado los cuales podrá reorientar para atender otras necesidades prioritarias.</t>
  </si>
  <si>
    <t>Una de las dificultades principales enfrentadas por este proyecto es el desarrollo de las capacidades técnicas en eficiencia energética de un conjunto enorme de instituciones gubernamentales, pues estos demandan de mucho tiempo para que se les oriente en la forma mas adecuada de gestionar el uso óptimo de la energía, durante gran parte de este año se invirtió mucho tiempo en dar el apoyo técnico a los Comités de Eficiencia Energética COEE´s y en el desarrollo de estudios energético para ellos mismos, lo que obligo enfocarse por mucho tiempo en esta iniciativa, afortunadamente el CNE hizo la contratación de una persona exclusivamente para dar apoyo a todas las instituciones que han conformado sus COEE´s, lo que ha permitido al proyecto ver otras prioridades en la ejecución de presente proyecto.</t>
  </si>
  <si>
    <t>Dado la complejidad en la obtención de la información energética para establecer los ahorros y disminución de emisiones de GEI, hemos determinado que la mejor forma para contabilizar los ahorros es a través de la base de datos de las distribuidoras de energía, para lo cual únicamente necesitamos el Numero de Identificación de Servicio (NIS) de la institución, con ello buscamos la información energética y comparamos  con la línea base y con ello  establecemos los ahorros correspondientes en un periodo determinado.
La organización de pequeños comités de eficiencia energética en las instituciones del gobierno,  son claves para impulsar el tema de eficiencia energética y sobre todo para darle sostenibilidad y seguimiento a las medidas desarrolladas, es por ello que se ha impulsado la creación de comités de EE en todas las instituciones del Gobierno Ejecutivo, con lo que se pretende generar ahorros en el consumo de energía.
Las medidas de eficiencia energética en los sistemas de iluminación de edificios de oficinas públicas nos ha permitido establecer que en su mayoría causarán ahorros de más del 50% del consumo total de iluminación, mientras que el recambio de gas refrigerante en sistemas de aire acondicionado producirán ahorros de entre 15 y 20%.</t>
  </si>
  <si>
    <t>los pagos mas significativos son los que se realizaran a las primeras 4 consultorias contratadas alas fechas, las cuales a la fecha ninguna ha recibido pago alguno, solo dos de ellas estan proximas a recibir su primer pago que corresponde al 20% de la suma contratada</t>
  </si>
  <si>
    <t>Finance $E$26</t>
  </si>
  <si>
    <t>Adjustments $F$44</t>
  </si>
  <si>
    <t>Gender $E$20</t>
  </si>
  <si>
    <t>Esta contrapartida incluye, el aporte dado en especies por el CNE, UCA,GIZ e inversiones realizadas en el tema de eficiencia energetica por algunas instituciones de gobierno.</t>
  </si>
  <si>
    <t xml:space="preserve">El CNE ha propiciado la creacion de instrumentos legales como el decreto ejecutivo 78 del año 2012, en el cual se exige la organización de los comites de eficiencia energetica, esto ayudara a que las instituciones apoyen todas aquellas medidas que se desarrollen en el tema de eficiencia energetica </t>
  </si>
  <si>
    <t>Adjustments $F$45</t>
  </si>
  <si>
    <t>Se ha trabajado de forma muy coordinada con el Ministerio de Salud Publica con el objetivo que los proyectos pilotos de los hospitales tengan los mejores resultados.</t>
  </si>
  <si>
    <t>DO $J$52</t>
  </si>
  <si>
    <t>DO $J$55</t>
  </si>
  <si>
    <t>DO $J$70</t>
  </si>
  <si>
    <t>DO $J$84</t>
  </si>
  <si>
    <t>DORating $G$27</t>
  </si>
  <si>
    <t>In the first year of implementation of the project of energy efficiency in public buildings EEPB-75672 has been achieved to promote measures that impact on the environmental objectives laid down in the above-mentioned project, first of all are generating legal and technical instruments such as the law on energy efficiency, standards of acquisition with criteria of efficiency and the establishment of baseline consumption of the Government sector, this last will serve as an input to develop a strategy or national plan for savings in energy consumption, likewise is is working on strengthening technical capacities on U.S. State institutions this through train energy efficiency committees and train professionals of these committees on topics very specific and specialized in (EE)the strengthening of the technical capabilities also consists in proportional computing tools to enable these committees to perform an analysis of the energy performance of their buildings and establish the best indicators for this, as well as having a tool to track the implemented measures, which will serve to establish the savings produced and its equivalent in mitigating greenhouse Gases (GHG). Along with the strengthening of the technical capacities of government institutions, the EEPB project will develop pilot projects in coordination with the Ministry of health and other institutions for a total amount of approximately US $ 150,000, with the objective that such projects can be replicated in other buildings with similar conditions. The union of all the measures described above, will allow the Government to have the capacity to identify and implement measures for us and with the support of technical and legal standards that are being developed, achieve a sensitive decrease of energy consumption, which could be around 20% according to preliminary estimates. As to the difficulties encountered in achieving the project's objectives, we can mention that Government struggles to allocate financial resources to the institutions that serve for the implementation of energy efficiency projects, however, the proposed strategy to overcome this obstacle has been proposing to committees of energy efficiency to initiate low-cost measures in its implementation and that can develop through stages, that investments are staggered, also driven measures are which have better Pay-back, since this will allow a speedy recovery of the investment for this developing other measures identified, another of the difficulties encountered in the implementation of the project is the development of standards for the construction of buildings that impact on the energy consumption in this sector, this is due to the issue of construction is the responsibility of several institutions of the Executive Government and other local governments, among which we can mention the Vice-Ministry of housing and London, which makes difficult to harmonize technical approaches to the development of a policy on the issue of efficient construction instrument, therefore is working to unify the technical through a query criteria to all the sectors and institutions involved in the topic construction.</t>
  </si>
  <si>
    <t xml:space="preserve">A consultancy for setting standards purchasing criteria of energy efficiency in process of implementation </t>
  </si>
  <si>
    <t xml:space="preserve">A consultancy for establishment of the baseline of energy consumption in the process of implementing government sector </t>
  </si>
  <si>
    <t>A U.S. draft law in the process of review and approval</t>
  </si>
  <si>
    <t>IP $E$16</t>
  </si>
  <si>
    <t>A  draft law in the process of review and approval</t>
  </si>
  <si>
    <t>IP $E$17</t>
  </si>
  <si>
    <t>IP $E$18</t>
  </si>
  <si>
    <t>90 constituted governmental energy efficiency committees and working on the identification and implementation of measures of U.S.</t>
  </si>
  <si>
    <t>IP $E$21</t>
  </si>
  <si>
    <t>90 constituted governmental energy efficiency committees and working on the identification and implementation of measures of EE</t>
  </si>
  <si>
    <t>30 trained professionals in the first diploma of EE with focus on buildings.</t>
  </si>
  <si>
    <t>IP $E$22</t>
  </si>
  <si>
    <t>90 constituted governmental energy efficiency committees and working on the identification and implementation of measures of (EE)</t>
  </si>
  <si>
    <t>30 trained professionals in the first diploma of (EE) with focus on buildings.</t>
  </si>
  <si>
    <t xml:space="preserve">A consultancy for the development of buildings in process of implementing energy performance analysis tool </t>
  </si>
  <si>
    <t>IP $E$23</t>
  </si>
  <si>
    <t xml:space="preserve">2 pilot projects implemented in consumer advocacy and Ministry of environment, consisting of the replacement of 274 luminaires by more efficient technologies, which caused a decrease of approximately 10% and 20% of the total consumption of electrical energy for the DC and MARN </t>
  </si>
  <si>
    <t>IP $E$26</t>
  </si>
  <si>
    <t>Identification of efficiency measures in 10 public hospitals.</t>
  </si>
  <si>
    <t>IP $E$28</t>
  </si>
  <si>
    <t>Identification of efficiency measures in 9 committees of energy efficiency, in mutual cooperation with the Universidad Centroamericana UCA</t>
  </si>
  <si>
    <t>IP $E$27</t>
  </si>
  <si>
    <t xml:space="preserve">Started the design of a system of information online that will help all institutions in the assessment and monitoring of the implemented energy efficiency measures </t>
  </si>
  <si>
    <t>IP $E$31</t>
  </si>
  <si>
    <t>Pilots developed, as well as manual of recommendations on efficient use of energy, which are disseminated lessons learned on the subject have been published 5,000 copies on projects.</t>
  </si>
  <si>
    <t>IP $E$32</t>
  </si>
  <si>
    <t>IPRating $G$27</t>
  </si>
  <si>
    <t>It is important to note that as all the home project requires having the minimum conditions of operation, among which we can mention have contracted to the operating personnel and management, provision of furniture and equipment Office to staff recruited, likewise this staff must know minimally procedure to be used for the acquisition and procurement of goods and services, in the case of the EEPB-75672 all projects the above occurred in a period of approximately six months, was also necessary to draw up the terms of reference of consultants that would implement in the first year of implementation and start the search of companies and individual consultants who were interested in participating in request for proposal processes, it is important to mention that not all the consultancies had expressions of interest even though that virtual and print media publications made. Previously described forced several scheduled for 2011, consultancies are rescheduling to start in 2012, since their corresponding contracts were signed at the beginning of this year. The beginning of the consultancy for the establishment of the base line of the consumption of energy in the Government sector has required the search for energy information of all the institutions of Government, which has been able to get through the database of distributors, but this database does not have an identifier specific to the Government the contracted company should do an exhaustive search of the consumption of energy for more than 7,000 government buildings, then we have given the task of visiting some of them to complement the information obtained from the database, currently in this consultancy we are for selecting a representative sample of the identified buildings to raise information that will be used for the characterization of energy consumption in the different branches of the Government. Similarly Consulting has initiated to establish portfolio of pilot projects to be developed in 10 hospitals in the national network of health, so after having contracted the company that will develop energy audits to hospitals mentioned above, a series of coordination meetings with the Ministry of health and the directors of selected hospitals has been made we are currently reviewing the measures reflected in the energy studies submitted by the consulting company, 4 with what we intend to immediately start the best measures that are recommended, which we will do in consensus with the Ministry of health; It is important to note that these two consulting have already submitted its first report, but they are currently exceeding observations which have appointed them, in order to begin the payment process. The recruitment of consulting services to develop a methodology for the evaluation of the energy performance of buildings, need more time considered, this because after 3 publications request for expressions of interest, not take sufficient professionals to form a short list to start the recruitment process, so it was decided to use the search strategy in business and professional associations at the national and international levels which allowed us to start the recruitment process and finish it, to date this consultancy has initiated along with another which may make a regulation on State procurement with energy efficiency criteria. In general terms it may be mentioned that the programmed budget for year 2012 this running pilots in hospitals, which have already submitted their reports to their corresponding review and approval as scheduled, except the arrears in the payment of two consultancies that are seeing topics of line consumption base and the identification of projects.</t>
  </si>
  <si>
    <t>The CNE has led to the creation of legal instruments as the Executive Decree 78 of the year 2012, in which requires the Organization of committees for energy efficiency; this will help institutions to promote energy efficiency measures that produce savings.</t>
  </si>
  <si>
    <t>worked in a very coordinated manner with the Ministry of public health, with the aim that the hospitals pilot projects have the best results.</t>
  </si>
  <si>
    <t>most significant payments are to be undertaken in the first 4 consulting contract to date, which to date has received no payment, only two of them are coming soon receive your first payment represents 20% of the amount contracted</t>
  </si>
  <si>
    <t>Finance $E$19</t>
  </si>
  <si>
    <t>This contribution includes the support given in kind by the CNE, UCA, GIZ and investments in the issue of energy efficiency by some government institutions.</t>
  </si>
  <si>
    <t>The project has developed the technical capacities of government institutions, allowing them to manage better the consumption of energy in this process have benefited more than 90 institutions and have been trained over 200 staff members, which are working on the identification of measures and the search for resources for its implementation, in the same way is working on the identification of measures of energy efficiency in at least 10 public hospitals in which a number of projects will be developing pilots which will result in savings in energy consumption, which will be translated in to such hospitals, environmental and economic benefits these savings may be very useful to drive other actions or priorities of these institutions. Started the development of a manual of purchases for the acquisition of energy efficient equipment, which will bring economic benefits to the State which may redirect to other priority needs.</t>
  </si>
  <si>
    <t>Communications and KM $D$16</t>
  </si>
  <si>
    <t>One of the main difficulties faced by this project is the development of technical capacities in energy efficiency of a huge set of governmental institutions, since these require long to make point them in the form most suitable for managing the optimal use of energy, for much of this year it invested long time to give technical support to committees of COEE´s energy efficiency and the energy studies development for themselves, which forced focus for a long time in this initiative, fortunately the CNE made the hiring of a person exclusively to provide support to all the institutions that have shaped their COEE´s, which allowed the project to see other priorities in the implementation of this project.</t>
  </si>
  <si>
    <t>Communications and KM $D$20</t>
  </si>
  <si>
    <t xml:space="preserve">Given the complexity in obtaining the energy information to establish savings and reduction of GHG emissions, have determined that the best way to post the savings is through the database of the distributors of energy, for which we only need the number identification service (NIS) of the institution, thus we seek the energy information and compare it with the line basis and thereby establish the corresponding savings in a period determined.
The Organization of small committees of energy efficiency in the Government institutions, are key to driving the issue of energy efficiency and above all to ensure sustainability and follow-up measures developed, so it is that has driven the creation of committees of energy efficiency in all the institutions of the Executive Government, which aims to generate savings in energy consumption.
The energy efficiency measures in public office buildings lighting systems have enabled us to establish that they will mostly cause savings of more than 50% of the total of lighting, while the replacement of refrigerant in air conditioning systems will produce savings of between 15 and 20%.
</t>
  </si>
  <si>
    <t>Communications and KM $D$24</t>
  </si>
  <si>
    <t xml:space="preserve">Each of the activities undertaken by this project has been an active participation of women, for example, we can mention that there are five women, in the same way in the process of training and integration of energy efficiency committees in the Diploma given to the specialization of professionals on the subject of energy efficiency there were forty women and they are now actively involved in the implementation of energy efficiency measures, this through committees of energy efficiency.
</t>
  </si>
  <si>
    <t>after having completed the replacement of 274 luminaries from the Consumer Ombudsman and the Ministry of Environment and have systematized the best recommendations for energy conservation measures, we proceeded to publish the lessons learned in 5,000 copies of manuals recommendations for the government sector and triptychs on the results of the pilot projects for efficient lighting.</t>
  </si>
  <si>
    <t>In the first year of implementation of the project of energy efficiency in public buildings EEPB-75672 has been achieved to promote measures that impact on the environmental objectives laid down in the above-mentioned project, first of all are generating legal and technical instruments such as the law on energy efficiency, standards of acquisition with criteria of efficiency and the establishment of baseline consumption of the Government sector, this last will serve as an input to develop a strategy or national plan for savings in energy consumption, likewise is is working on strengthening technical capacities on U.S. State institutions this through train energy efficiency committees and train professionals of these committees on topics very specific and specialized in (EE) the strengthening of the technical capabilities also consists in proportional computing tools to enable these committees to perform an analysis of the energy performance of their buildings and establish the best indicators for this, as well as having a tool to track the implemented measures, which will serve to establish the savings produced and its equivalent in mitigating greenhouse Gases (GHG). Along with the strengthening of the technical capacities of government institutions, the EEPB project will develop pilot projects in coordination with the Ministry of health and other institutions for a total amount of approximately US $ 150,000, with the objective that such projects can be replicated in other buildings with similar conditions. The union of all the measures described above, will allow the Government to have the capacity to identify and implement measures for us and with the support of technical and legal standards that are being developed, achieve a sensitive decrease of energy consumption, which could be around 20% according to preliminary estimates. As to the difficulties encountered in achieving the project's objectives, we can mention that Government struggles to allocate financial resources to the institutions that serve for the implementation of energy efficiency projects, however, the proposed strategy to overcome this obstacle has been proposing to committees of energy efficiency to initiate low-cost measures in its implementation and that can develop through stages, that investments are staggered, also driven measures are which have better Pay-back, since this will allow a speedy recovery of the investment for this developing other measures identified, another of the difficulties encountered in the implementation of the project is the development of standards for the construction of buildings that impact on the energy consumption in this sector, this is due to the issue of construction is the responsibility of several institutions of the Executive Government and other local governments, among which we can mention the Vice-Ministry of housing and London, which makes difficult to harmonize technical approaches to the development of a policy on the issue of efficient construction instrument, therefore is working to unify the technical through a query criteria to all the sectors and institutions involved in the topic construction.</t>
  </si>
  <si>
    <t>Identification of energy efficiency measures, recommendations and investments  in 6 public hospitals, and the progress of the 4 remaining</t>
  </si>
  <si>
    <t>During the year 2011 the EEPB project worked in coordination with the Ministry of Health (MINSAL, for its acronym in Spanish), the main partner of this project,  in order to determine the hospitals where the pilot projects on energy efficiency will be implemented. MINSAL selected ten public hospitals to develop the energy efficiency and savings measures. The projec funded the energy audits of eight hospitals, the other two audits were supported by Universidad Centroamericana, UCA. There are already  six energy audits completed which proposed energy efficiency measures in lighting, air conditioning, pumping systems and boiler systems. The studies of the six hospitals have defined a portfolio of projects need an investment of more than a half million dollars. Therefore, it is necessary to select the EE actions of medium and low investment with the best financial indicators (payback, VAN and TIR). The EE audits for the 4 remaining hospitals are under implementation and will be finished in September 2012.</t>
  </si>
  <si>
    <t>Support to new regulatory framework with workshops and meetings to diffuse the National Energy Policy and  the Draft of Energy Efficiency Law in  process of review and approval.</t>
  </si>
  <si>
    <t>30 professionals from Government sector in training in the first Diploma of Energy Efficiency in Buildings.</t>
  </si>
  <si>
    <t>2 pilot projects implemented in Consumer Ombudsman's Office and Ministry of Environment and Natural Resources, consisting in the replacement of 274 luminaires by more efficient technologies, which caused a decrease of approximately 10% (Consumer Ombudsman's Office) and 20% (Ministry of Environment and Natural Resources) of the total consumption of electrical energy in their buildings.</t>
  </si>
  <si>
    <t>5000 brochures about the experience and results in the 2 pilots implemented,  also  a manual of recommendations on efficient use of energy in public sector  which describes the lessons learned in this issue.</t>
  </si>
  <si>
    <t>The project EEPB-75672 has among its results, the implementation of energy efficiency actions in hospital buildings. The project has planned the development of 10 energy studies in  the same amount of hospitals. Currently, 4  energy studies have been completed in the following hospitals: BENJAMÍN BLOOM, SAN BARTOLO, JIQUILISCO and  BARRIOS. The results of the energy balance reports are under discussion with the Ministry of Health to define the actions to be implemented this year. Likewise  the Ministry of Health  will respond with counterpart and has already started the implementation by replacement of the lighting systems for greater efficiency (T-8 technology), this has been developed in 4 national hospitals and 4  offices of this Ministry.</t>
  </si>
  <si>
    <t>It will be necessary  hasten the activities, in order to accomplish the targets at the end of 2013. The project will have a good performance in 2012, that will permit to adjust the activities to finish the outcomes in 2013.</t>
  </si>
  <si>
    <t xml:space="preserve">In El Salvador there are 7,525 electric service contracts for the 6,501 public buildings. The collection of  the information about the energy consumption of each institution is very difficult, that´s why the project decided to use the database of the distributors of energy by the  number of identification service (NIS) of each institution. This procedure make the collection and analysis of information more easy and reliable.
The organization of small EE committees  in each Government institution, is a very important key to manage the energy efficiency issues because allows the staff members to appropriate of their own EE plans and ensure sustainability and follow-up of measures developed.  
The implementation of more efficient lighting systems in public office buildings allows savings of more than 50% of energy consumption (in lighting)  while the replacement of refrigerant in air conditioning systems will produce savings of between 15 and 20%.
</t>
  </si>
  <si>
    <t>In the workshops and trainings for COEEs, there is a 24% of women participation. The project encourages women's participation as a member of the COEEs and consulting processes.</t>
  </si>
  <si>
    <t>In all the future process the project will ensure the women participation.</t>
  </si>
  <si>
    <t>The project has orginized 4 inception workshops for the EE Comitees, with the participation of 189 persons from 90 institutions. It is important to  mention that the 24% were women. For  the hospital sector, it was organized a special workshop with the participation of 24 staff members from the 10 hospitals elected for implementation. The project also organized a Diploma in EE in Buildings for the technical strenghtening of EE Commitees with the participation of 30 profesionals from 22 public institutions. The Diploma will last for 6 months and it was organized with the colaboration of Universidad Centroamericana, UCA. Besides, the project is supporting the new legal framework in energy efficiency, therefore it organized two workshops with the Presidential House and Secretariat of Legislative Affairs to discuss the Draft of EE Law and many other informal meetings to diffuse its content.</t>
  </si>
  <si>
    <t>The CNE has created a strategy to develop a national  investment plan  in energy efficiency. This strategy will strengthen the institutional capacities on EE issues leading them to be organized and be able to manage themselves (with the support of the CNE) its own plan of action and goals.  The Energy Efficiency Commitees are the responsables of propose, implement and monitoring the EE mesures in each institution. The project has achieved the target of establish 16 EE Commitees in public institutios and many of them are already implementing and following up the measures established.  As part of the $2mln counterpart of investment, institutions has already implemented $155,018.95 in EE actions.Because of the success of this process and as a result of the Austerity Decree issued by te Executive Organ, 75 additional institutions of the Government established their EE Committees. These new Commitees are supervised by the project who has provided them  tools to accomplish the content of the Decree. Among the institutions that have reported their EE measures are: Ministry of Finance, Ministry of Environment and Natural Resources, the Consumer Ombudsman's Office, Ministry of Health, Superintendency of Electricity and Telecommunications (SIGET), Ministry of Economy and Social Investment Fund for Local Development (FISDL).</t>
  </si>
  <si>
    <t xml:space="preserve">A Procurement Manual with Energy Efficiency Criteria for the Government Sector in implementation </t>
  </si>
  <si>
    <t>The most significant payments will be done during the second half of 2012. There are $278,000 committed in the first 4 consulting , equipment and other process</t>
  </si>
  <si>
    <t>This contribution includes the support given in kind by the CNE, UCA, GIZ and investments in the issue of energy efficiency by  government institutions.</t>
  </si>
  <si>
    <t>The project EEPB seeks to break down barriers for energy efficiency in Government sector in El Salvador. The obstacles detected are technical, legal, commercial, lack of information, absence of a baseline, lack of conscience in environmental issues. The project is developing technical capacities in the public institutions through workshops, procurement manuals and a diploma in EE in buildings addressed to public sector.  Actually, there are more than 90 Energy Efficiency Committees in the same amount of institutions, establishing and implementing their own EE plans. The activities of the project allowed knowing the energy consumption baseline of Government sector and the inventory of public buildings in El Salvador and this information will permit the construction of a EE National Plan.   Also the project is supporting the new legal framework for EE; and it is finishing energy audits in 10 very representative hospitals to define the measures to implement and the guidelines to establish an EE Plan applicable to all the national hospitals in the country. Besides, it is constructing useful software tools to model de thermal and energy consumption of buildings and an online tool to monitor the energy consumption of all the institutions automatically.</t>
  </si>
  <si>
    <t>One of the main difficulties faced by this project is the development of technical capacities in energy efficiency of a large set of governmental institutions. Each EE Commitee (COEE) needs capacitation and monitoring to elaborate their own EE Plan. In 2012 with de Executive Decree of Austerity and Savings, more than 75 institutions established a COEE, there were already 16, and all are working in its EE plan. The project absorbed the extra work while fulfilling the activities established for 2012.</t>
  </si>
  <si>
    <t>In January 2011 was officially started the project EEPB-75672, but the Coordinator was hired in April,  in June the Administrative Assistant of the project and in August was hired the Technical Support. Once hired the entire technical team of the project, the induction process begun.</t>
  </si>
  <si>
    <t>After having defined the EE actions to be funded in the ten selected hospitals,  which is expecting to start working in September 2012.</t>
  </si>
  <si>
    <t>The project has already started the construction (with the support of the German cooperation agency, GiZ, a counterpart of the project), of an online system for monitoring and evaluation of the various energy efficiency measures. This system will be able to collect energy information from the EE committees of Government. The information  collected by the system will be the  monthly energy consumption, inventory of energy-consuming equipment, etc. Another advantage is that it can be reported all measures of EE  implemented by the commitee and the impact of them. The objective is that all pilot projects will be monitored with this tool, to be able to measure and evaluate the results they generate. The online system will be working in August of this year.</t>
  </si>
  <si>
    <t>Silvia Vides</t>
  </si>
  <si>
    <t>silvia.vides@undp.org</t>
  </si>
  <si>
    <t>During this period, the project of energy efficiency in public buildings EEPB-75672 has promoted  EE measures that impact direct and indirectly on the environmental objectives. Accomplishing the  Energy Efficiency targets in the Governmental sector (13% of total energy consumption in El Salvador) will reduce significantly the GHG. The contribution of the project to reach this target in this period is: (i) the support and diffusion of legal instruments such as the Bill of Law on Energy Efficiency and the National Energy Policy, (ii) the elaboration of a Procurement Manual with Energy Efficiency Criteria for Government Sector, (iii) the establishment of baseline of energy consumption for the public sector that will serve as an input to develop a strategy of national plan for savings in energy consumption (iv) the energy diagnosis for 6 national hospitals with the specific recommendations and measures to implement, (v) the establishment of  90 new COEEs, although the target for this year was 16 COEEs, but in response to the Executive Decree #78 of Austerity and Savings, the project helped 75 public institutions in the establishment of their COEEs (vi)  the strengthening of technical capacities of institutions with training the energy efficiency committees through workshops, meetings and a Diploma in EE in Buildings to train professionals of these committees on very specific topics on EE. (vii) the diminution in energy consumption  in Consumer Ombudsman´s Office (10%) and Ministry of Environment and Natural Resources (20%) through the replacement of lamps for more efficient technology. Also the project is already developing computational tools to enable the committees to perform their analysis of the energy performance of their buildings,  establish the best energetic indicators and having a tool to track the implemented measures, which will serve to establish the savings produced and its equivalent in mitigating greenhouse Gases (GHG). The next immediate step for the EEPB project is the development of pilot projects in coordination with the Ministry of Health and other institutions for a total amount of approximately USD $ 150,000. The results of the implementation can be replicated in other buildings with similar conditions. The union of all the measures described above, will allow the Government to have the capacity to identify and implement measures with the support of technical and legal standards that are being developed, achieve an important decrease of energy consumption, which could be around 20% according to preliminary estimates.  Tthe risks encountered in achieving the project's objectives are about the  Government capacity to fund all the  energy efficiency measures, however, the proposed strategy to overcome this obstacle has been proposing to COEEs to start with low-cost measures in its implementation and that can develop through stages. The investments are implemented  by cost and by the better Pay-back, since this will allow a fast recovery of the investment for developing other measures identified. Another of the difficulties encountered in the implementation of the project is the development of standards for the construction of buildings that impact on the energy consumption in this sector. The difficulty is due to the construction sector is responsibility of several institutions of the Executive Government and other local governments, among which we can mention the Vice-Ministry of housing and Office of Planning of the Metropolitan Area of San Salvador (OPAMSS). This situation makes difficult to harmonize technical approaches to the development of a policy on the issue of efficient construction. Therefore the project is working to unify the technical criteria with the consultancy of all the sectors and institutions involved in this topic.</t>
  </si>
  <si>
    <t>I agree with the Project Coordinator with a rating of Satisfactory because I think the project has had results of impact during this period. This project has strong challenges trying to remove barriers to energy efficiency in El Salvador. The first and very important contribution of this project is the strengthening of capacities of National Energy Council (CNE, for its acronym in Spanish) specifically the Energy Efficiency Unit which is responsible for the EE promotion in the country. Until now, the project has significant results and it´s having an impact at several levels: (A) National level, supporting and diffusing the new regulatory framework for El Salvador with the National Energy Policy and the Bill of Energy Efficiency Law which is in review in Presidential House. Another output is the establishment of  baseline of energy consumption for the public sector that also will serve as an input to develop a strategy of national plan for savings in energy consumption (B) Government level, (i) Establishment of Energy Efficiency committees (COEEs) inside of more than 90 public institutions; (ii) training the COEEs members with workshops, meetings and a Diploma in EE in buildings (iii) monitoring the formulation and implementation of Energy Efficiency Plans, like the experiences of Consumer Ombudsman´s Office (10% reduction in energy consumption) and Ministry of Environment and Natural Resources (20% reduction in energy consumption); (iv) energy diagnosis for 6 national hospitals with the specific recommendations and measures to implement; (v) Developing a Purchasing Manual with EE criteria ;  (C) Environmental level, because the project has already reported Tonnes of CO2 avoided and with the EE plans completed and implemented, more GHG will be avoided. The National Energy Council (CNE, for its acronym in Spanish) and the Ministry of Economy supported its strategy of National Energy Efficiency in the outcomes of the project and also the President of El Salvador launched an Austerity and Saving Decree for public sector supported in the actions of EEPB project.  The project is developing a  Procurement Manual with Energy Efficiency Criteria, for the Government Sector, that will be a standard for the Procurement Units for all the public institutions. During this period, the project had to overcome difficulties like the lack of information about the inventory of public buildings (more than 6500 buildings), the absence of a baseline in the energy consumption of the government sector, the gap in the regulatory framework, changes in the entity responsible for the regulating standards and the poor technical knowledge of institution members about energy issues. Some problems are already solved, and at the end of 2012 most of them will be overcome with the resulting outputs. It is very important to mention that especially the lack of information delayed the execution of the consultancies and the start of implementation actions. These delays will be overtaken in the next months. Another very important contribution of this project is the design of two computing tools for monitoring automatically the energy consumption of the buildings of each institution. This tool enables to make the analysis and record the impact of implemented actions in EE. The other one is the software to evaluate the energetic performance of a building. This software will be useful not only in public sector, but in the future national regulatory framework for the building construction in the country.</t>
  </si>
  <si>
    <t>despacho@marn.gob.sv</t>
  </si>
  <si>
    <t>An Engineer was hired to add capacity to CNE</t>
  </si>
  <si>
    <t xml:space="preserve">The project organized and held 4 inception workshops for EE Committees, with the participation of 189 persons from 90 institutions, with 24% of the participants being women.   </t>
  </si>
  <si>
    <t>The project started developing an online system for monitoring and evaluation of the various EE measures, with support from GIZ</t>
  </si>
  <si>
    <t>In my opinion the project has managed effectively the financial resources and had achieved very good results, overcoming problems not considered in the design without increasing the costs of the project. At the beginning the project had a delay because of the establishment of project team and the training process, but this lag will be overcome in 2012 because the  project has contracted the majority of consultancies and have good progress in purchase process. It is also important to say that the work with the EE Committees  will provide good results (in EE measures implemented) in this year. It is important to mention that it has been difficult to find experts in some specific areas, not all the consultancies had expressions of interest even though the process was published in newspapers and virtual media. The consultancy for the establishment of the base line of the consumption of energy in the Government sector has required the search for energy information of all the institutions of Government. To get this information it was necessary to use the database of distributors, but this database does not have an identifier specific for the Government and the consulting company had to do an exhaustive search of the consumption of energy for more than 6,500 government buildings. Now, it is almost finished the consultancy with the baseline of energy consumption already estabished and with other very important and useful information to prepare de EE strategy for El Salvador. In the other hand, the consulting to establish the pilot projects to be developed in 10 hospitals in the national network of health had finished 4 energy audits with a list of specific measures in EE, the investments, the GHG avoided,and recommendations for energy conservation. With the results of the consultings, the project had coordinated meetings with the Ministry of Health and the Directors of selected hospitals to make an implementation plan with the measures reflected in the energy studies submitted by the consulting company.   The energy audits of 2 more hospitals were finished with the support of Universidad Centroamericana, UCA (also counterpart of this project) and now the studies are under review and analysis to decide the EE measures to implement. The recruitment of consulting services to develop a methodology for the evaluation of the energy performance of buildings, has needed more time than considered,  because it was necessary  publish 3 times the  request for expressions of interest to find professionals.As a summary, the project had difficulties in the execution of the activites programmed  for this year, but now it is overcomed  and for the end of 2012 there will be running pilots in hospitals, energy efficiency strategy and saving targets achieved, 90 COEEs working in their institutions, 30 professionals trained in EE with a Diploma,  EE plans defined, software tools running. Nowdays, the project has financial commitments for more than $278,000 to be paid in the next two months and will continue with the financial execution to complete de Budget for 2012.</t>
  </si>
  <si>
    <t>Actually the National Energy Council (CNE, for its acronym in Spanish) has a National Energy Policy and a draft of the Law of National Energy Efficiency. The project has promoted the approval and diffussion of this legal instruments by making lobbying in 2 workshops with the Presidential House and the Secretariat of Legislative Affairs and many informal meetings to difuse this legal framework. It´s expected that the draft Law will be approved by the end of this year by the Legislative Assembly.</t>
  </si>
  <si>
    <t>DO $J$16</t>
  </si>
  <si>
    <t xml:space="preserve">I agree with the rating of S because the project has achieved very important results until now, and has a good perspective in the financial delivery for 2012.  It is very important to point out that in the beginning the project had some delay to start, and this delay, impacted the delivery for this reporting period, but with the actual trend, the lag will be overcomed in 2012.The project has managed the resources in a very effective and efficient way because it has been able to manage, training, monitor, follow and support 90 EE Committees (COEE) in different developmental stages despite the target of the project was the establishment of 16 COEEs. The project responded (using the allocated budget) to an appeal of the Salvadoran Government with the Executive Decree of Austerity and Savings which established as mandatory the energy conservation in public sector. It is also important to mention that the project has systematized the methodology for the creation of COEEs for future replication in other sectors. Another issue that delayed the implementation was the lack of information the project had to overcome for the establishment of strategies and targets in energy efficiency.  For example in El Salvador there wasn´t an inventory of public buildings and an inventory of the electric services contracts that the Government has, also there wasn´t a baseline of the consumption of de public sector and now, with the project these information will be available this year. The energy audits made in 6 hospitals (until now) detected many EE measures and huge potencial savings for the Ministry of Health. The recommendations made by the project will allow this Ministry to define an EE investment plan with a clear projection of savings and diminution of GHG. The project EEPB in this period of time had contributed to remove barriers to energy efficiency  with technical trainings, studies, information, advice on technical issues, support to legal framework, establishment of 90 COEEs in public institutions, implementation and monitoring of EE measures in some institutions and investment plan in EE for another, and diffusion and publication of lessons learned. Financially, by the end of 2012, the project will be in line with its budget, because it already has commitments for more than $278000 to be payed (consultancies, EE Diploma)before October. The implementation of EE measures are budget this year and represent more than $75000. </t>
  </si>
  <si>
    <t>IPRating $G$34</t>
  </si>
  <si>
    <t>BasicData $F$55</t>
  </si>
  <si>
    <t>Raul Alfaro Pelico</t>
  </si>
  <si>
    <t>RTA $C$52</t>
  </si>
  <si>
    <t>raul.alfaro@undp.org</t>
  </si>
  <si>
    <t>RTA $C$53</t>
  </si>
  <si>
    <t>DORating $G$34</t>
  </si>
  <si>
    <t>Worked in a very coordinated manner with the Ministry of public health, with the aim that the hospitals pilot projects have the best results.</t>
  </si>
  <si>
    <t>The most significant payments will be done during the second half of 2012. There are $278,000 committed in the first 4 consulting , equipment and other processes.</t>
  </si>
  <si>
    <t>BasicData $F$40</t>
  </si>
  <si>
    <t>LCR</t>
  </si>
  <si>
    <t>UNDP</t>
  </si>
  <si>
    <t>During this period, the project of energy efficiency in public buildings EEPB-75672 has promoted EE measures that impact direct and indirectly on the environmental objectives. Accomplishing the Energy Efficiency targets in the Governmental sector (13% of total energy consumption in El Salvador) will reduce significantly the GHG. The contribution of the project to reach this target in this period is: (i) the support and diffusion of legal instruments such as the Bill of Law on Energy Efficiency and the National Energy Policy, (ii) the elaboration of a Procurement Manual with Energy Efficiency Criteria for Government Sector, (iii) the establishment of baseline of energy consumption for the public sector that will serve as an input to develop a strategy of national plan for savings in energy consumption (iv) the energy diagnosis for 6 national hospitals with the specific recommendations and measures to implement, (v) the establishment of  90 new COEEs, although the target for this year was 16 COEEs, but in response to the Executive Decree #78 of Austerity and Savings, the project helped 75 public institutions in the establishment of their COEEs (vi)  the strengthening of technical capacities of institutions with training the energy efficiency committees through workshops, meetings and a Diploma in EE in Buildings to train professionals of these committees on very specific topics on EE. (vii) the diminution in energy consumption  in Consumer Ombudsman´s Office (10%) and Ministry of Environment and Natural Resources (20%) through the replacement of lamps for more efficient technology. Also the project is already developing computational tools to enable the committees to perform their analysis of the energy performance of their buildings, establish the best energetic indicators and having a tool to track the implemented measures, which will serve to establish the savings produced and its equivalent in mitigating greenhouse Gases (GHG). The next immediate step for the EEPB project is the development of pilot projects in coordination with the Ministry of Health and other institutions for a total amount of approximately USD $ 150,000. The results of the implementation can be replicated in other buildings with similar conditions. The union of all the measures described above, will allow the Government to have the capacity to identify and implement measures with the support of technical and legal standards that are being developed, achieve an important decrease of energy consumption, which could be around 20% according to preliminary estimates.  The risks encountered in achieving the project's objectives are about the Government capacity to fund all the energy efficiency measures, however, the proposed strategy to overcome this obstacle has been proposing to COEEs to start with low-cost measures in its implementation and that can develop through stages. The investments are implemented by cost and by the better Pay-back, since this will allow a fast recovery of the investment for developing other measures identified. Another of the difficulties encountered in the implementation of the project is the development of standards for the construction of buildings that impact on the energy consumption in this sector. The difficulty is due to the construction sector is responsibility of several institutions of the Executive Government and other local governments, among which we can mention the Vice-Ministry of housing and Office of Planning of the Metropolitan Area of San Salvador (OPAMSS). This situation makes difficult to harmonize technical approaches to the development of a policy on the issue of efficient construction. Therefore the project is working to unify the technical criteria with the consultancy of all the sectors and institutions involved in this topic.</t>
  </si>
  <si>
    <t>I agree with the Project Coordinator with a rating of Satisfactory because I think the project has had results of impact during this period. This project has strong challenges trying to remove barriers to energy efficiency in El Salvador. The first and very important contribution of this project is the strengthening of capacities of National Energy Council (CNE, for its acronym in Spanish) specifically the Energy Efficiency Unit which is responsible for the EE promotion in the country. Until now, the project has significant results and it´s having an impact at several levels: (A) National level, supporting and diffusing the new regulatory framework for El Salvador with the National Energy Policy and the Bill of Energy Efficiency Law which is in review in Presidential House. Another output is the establishment of  baseline of energy consumption for the public sector that also will serve as an input to develop a strategy of national plan for savings in energy consumption (B) Government level, (i) Establishment of Energy Efficiency committees (COEEs) inside of more than 90 public institutions; (ii) training the COEEs members with workshops, meetings and a Diploma in EE in buildings (iii) monitoring the formulation and implementation of Energy Efficiency Plans, like the experiences of Consumer Ombudsman´s Office (10% reduction in energy consumption) and Ministry of Environment and Natural Resources (20% reduction in energy consumption); (iv) energy diagnosis for 6 national hospitals with the specific recommendations and measures to implement; (v) Developing a Purchasing Manual with EE criteria ;  (C) Environmental level, because the project has already reported Tons of CO2 avoided and with the EE plans completed and implemented, more GHG will be avoided. The National Energy Council (CNE, for its acronym in Spanish) and the Ministry of Economy supported its strategy of National Energy Efficiency in the outcomes of the project and also the President of El Salvador launched an Austerity and Saving Decree for public sector supported in the actions of EEPB project.  The project is developing a Procurement Manual with Energy Efficiency Criteria, for the Government Sector that will be a standard for the Procurement Units for all the public institutions. During this period, the project had to overcome difficulties like the lack of information about the inventory of public buildings (more than 6500 buildings), the absence of a baseline in the energy consumption of the government sector, the gap in the regulatory framework, changes in the entity responsible for the regulating standards and the poor technical knowledge of institution members about energy issues. Some problems are already solved, and at the end of 2012 most of them will be overcome with the resulting outputs. It is very important to mention that especially the lack of information delayed the execution of the consultancies and the start of implementation actions. These delays will be overtaken in the next months. Another very important contribution of this project is the design of two computing tools for monitoring automatically the energy consumption of the buildings of each institution. This tool enables to make the analysis and record the impact of implemented actions in EE. The other one is the software to evaluate the energetic performance of a building. This software will be useful not only in public sector, but in the future national regulatory framework for the building construction in the country.</t>
  </si>
  <si>
    <t xml:space="preserve">The project is making remarkable efforts in transforming the energy efficiency industry in El Salvador, with strong government support and relevant regulatory progress. These efforts are already translating into a significantly high financing and investment drive, for instance in hospitals, that are already setting the project on course to surpass its emission reductions targets right from the start. The exceptional performance shown by the establishment of 90 centers of energy efficiency, in comparison to the targeted 16, would have been rated as “Highly Satisfactory” had the project been at a closure rather than inception stage. Needless to say, the expected trend is that indeed in can set best practice for the Central American region and elsewhere if it follows the same pattern of performance during the life of the GEF-financed, UNDP-supported project. The ongoing support to the energy efficiency bill and national energy policy confirms the strong political buy-in the initiative has already obtained. Therefore, only issues such as lack of unification of energy efficiency standards across sectors (e.g. the construction sector versus other industries) may jeopardize an optimal realization of end-of-project targets and environmental benefits.
This would be a regrettable outcome considering the strengthened enabling environment the project is helping set up at the national level. Indeed, direct implementing partners such as the National Energy Council, need to reap the fruits of the momentum created following the establishment of an Energy Efficiency unit responsible for the promotion of energy efficiency in the country. This body can positively contribute to the development of demand-side management measures in public buildings nationwide, and the required capacity development necessary in ensuring that efforts are sustained beyond the project’s lifetime. Beyond the successful training of government agency staff, and the building of knowledge, the regulatory progress (particularly, in the hospital sector) will underpin a stronger private sector development in the area of energy efficiency (industry best practices, standards and labels).
Indeed, the promotion of public-private partnerships in this area, as a potential model to adequately strengthen the institutional arrangements required to address country needs, could be translated into more tangible project interventions (as measured by CO2 emission reductions, amounts of investment, number of initiatives underway). Failure to successfully engage the private sector, based on the significant government push would a missed opportunity for relevant technology uptake.
The room for improvement is reflected by the number of low-hanging fruits/low-cost or negative marginal abatement costs that energy efficiency opportunities are presenting itself for El Salvador (e.g. housing, other buildings, standards and labels, appliances). On the government side, the available funding for energy efficiency needs to consider these potential cost-efficiencies before making demand-side management measures too dependent on public financing.
Notwithstanding, the project is on target to achieve most key objectives, considering its pace of industry transformation and regulatory progress. The sooner the policy processes are finalized, the earlier the current trend of implemented energy efficiency measures for hospitals; the energy efficiency procurement manual; and, the information made available by the energy efficiency consumption baseline; can lead to tangible impacts.
</t>
  </si>
  <si>
    <t>I agree with the rating of S because the project has achieved very important results until now, and has a good perspective in the financial delivery for 2012.  It is very important to point out that in the beginning the project had some delay to start, and this delay, impacted the delivery for this reporting period, but with the actual trend, the lag will be overcome in 2012.The project has managed the resources in a very effective and efficient way because it has been able to manage, training, monitor, follow and support 90 EE Committees (COEE) in different developmental stages despite the target of the project was the establishment of 16 COEEs. The project responded (using the allocated budget) to an appeal of the Salvadoran Government with the Executive Decree of Austerity and Savings which established as mandatory the energy conservation in public sector. It is also important to mention that the project has systematized the methodology for the creation of COEEs for future replication in other sectors. Another issue that delayed the implementation was the lack of information the project had to overcome for the establishment of strategies and targets in energy efficiency.  For example in El Salvador there wasn´t an inventory of public buildings and an inventory of the electric services contracts that the Government has, also there wasn´t a baseline of the consumption of de public sector and now, with the project these information will be available this year. The energy audits made in 6 hospitals (until now) detected many EE measures and huge potential savings for the Ministry of Health. The recommendations made by the project will allow this Ministry to define an EE investment plan with a clear projection of savings and diminution of GHG. The project EEPB in this period of time had contributed to remove barriers to energy efficiency with technical trainings, studies, information, advice on technical issues, support to legal framework, establishment of 90 COEEs in public institutions, implementation and monitoring of EE measures in some institutions and investment plan in EE for another, and diffusion and publication of lessons learned. Financially, by the end of 2012, the project will be in line with its budget, because it already has commitments for more than $278000 to be paid (consultancies, EE Diploma) before October. The implementation of EE measures are budget this year and represent more than $75000.</t>
  </si>
  <si>
    <t>In my opinion the project has managed effectively the financial resources and had achieved very good results, overcoming problems not considered in the design without increasing the costs of the project. At the beginning the project had a delay because of the establishment of project team and the training process, but this lag will be overcome in 2012 because the project has contracted the majority of consultancies and have good progress in purchase process. It is also important to say that the work with the EE Committees will provide good results (in EE measures implemented) in this year. It is important to mention that it has been difficult to find experts in some specific areas, not all the consultancies had expressions of interest even though the process was published in newspapers and virtual media. The consultancy for the establishment of the base line of the consumption of energy in the Government sector has required the search for energy information of all the institutions of Government. To get this information it was necessary to use the database of distributors, but this database does not have an identifier specific for the Government and the consulting company had to do an exhaustive search of the consumption of energy for more than 6,500 government buildings. Now, it is almost finished the consultancy with the baseline of energy consumption already established and with other very important and useful information to prepare de EE strategy for El Salvador. In the other hand, the consulting to establish the pilot projects to be developed in 10 hospitals in the national network of health had finished 4 energy audits with a list of specific measures in EE, the investments, the GHG avoided, and recommendations for energy conservation. With the results of the consulting, the project had coordinated meetings with the Ministry of Health and the Directors of selected hospitals to make an implementation plan with the measures reflected in the energy studies submitted by the consulting company.   The energy audits of 2 more hospitals were finished with the support of Universidad Centro Americana, UCA (also counterpart of this project) and now the studies are under review and analysis to decide the EE measures to implement. The recruitment of consulting services to develop a methodology for the evaluation of the energy performance of buildings, has needed more time than considered, because it was necessary publish 3 times the request for expressions of interest to find professionals. As a summary, the project had difficulties in the execution of the activities programmed for this year, but now it is overcome and for the end of 2012 there will be running pilots in hospitals, energy efficiency strategy and saving targets achieved, 90 COEEs working in their institutions, 30 professionals trained in EE with a Diploma, EE plans defined, software tools running. Nowadays, the project has financial commitments for more than $278,000 to be paid in the next two months and will continue with the financial execution to complete de Budget for 2012.</t>
  </si>
  <si>
    <t xml:space="preserve">Project performance is considered satisfactory considering that the project is in first full year of implementation. Although not shown in financial terms, judging from the delivery rates towards the end the reporting period (%7-8), substantive technical/physical delivery has been reported by the project on an annual basis. For instance, by the first quarter of 2012, 9 new committees in energy efficiency were established in government entities (already beyond the midpoint end-of-project target). Indeed, it brings the total number to 16 institutions in total, with committees already conducting energy assessments in their buildings. There are already 29 members of these Committees being trained in the Certificate of Energy Efficiency in Buildings.
This progress is underpinned by effective adaptive management carried out by key project counterparts.
The results are particularly visible on the regulatory front, with the ongoing support to the energy efficiency bill already translated into the previously noted results within twelve months. In the process, the project is already catalyzing the communication impact, by making continuous efforts to support awareness-raising activities during the reporting period, for instance, by sharing ongoing results in hospitals. Therefore, key targets set forth through to June 30, 2012 are being steadily attained following an integrated implementation oversight of the project board and the project management unit. The project has also built on knowledge and disseminated its own best practices in international fora. Indeed, the progress being made in greenhouse gas monitoring tools and systems, developing performance indicators, and using computerized systems, shows how keen the project management is in making the impacts attained known. Therefore, nationwide efforts to raise awareness on the technical standards being developed are also having a positive dissemination effect.
So, although project expenditure in various components may seem slow (e.g. the development of financing mechanisms, or the multi-sectorial strategy), progress reports signal an unprecedented pace of activity, which should be expected to translate in results. In this regard, the setup of the GEF project coordination unit completed in the first semester of 2011, and its integrated planning approach with UNDP enhanced results-based management (ERBM) approaches, under the oversight of NEC is resulting in a more efficient use of project resources. For instance, procurement plans have reflected the focus placed on having the largest consultancies engaged at the beginning of the year, in line with the attainment of key annual targets. This approach has exposed an area that project implementation needs to monitor carefully, i.e. the expected length of internal processes to observe standard UNDP-GEF requirements, e.g. the transaction costs of national Contract, Assets and Procurement (CAP) and regional Advisory Committee for Procurement (ACP) rules and procedures. If their timing are not factored in when carrying out project budgeting exercises, i.e. defining the program of activities (POA) the year, developing the annual work plans (AWP), determining the adequate authorized spending limits (ASL) for the project, technical delivery will hardly translate into financial delivery, like so far this year.
It is therefore crucial that key project counterparts (NEC representatives, UNDP country office, GEF project coordination unit) consider this planning approach ahead of the next reporting period, and continue working in an integrated manner as satisfactorily done this period. Indeed, the project it is at a stage where higher rates of implementation are expected (especially, once all procurement processes are completed) than either at the beginning or the end of the project. At post-inception stage, cumulative delivery stands at 13% ($128,000 out of $847,000) with plenty of room for improvement but positive prospects.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</si>
</sst>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0"/>
    <numFmt numFmtId="165" formatCode="dd\-mmm\-yyyy"/>
    <numFmt numFmtId="166" formatCode="0.0"/>
    <numFmt numFmtId="167" formatCode="[$-409]d/mmm/yy;@"/>
    <numFmt numFmtId="168" formatCode="dd\ mmmm\ yyyy"/>
    <numFmt numFmtId="169" formatCode="mmmm\ dd\,\ yyyy"/>
  </numFmts>
  <fonts count="53" x14ac:knownFonts="1">
    <font>
      <sz val="11"/>
      <color theme="1"/>
      <name val="Calibri"/>
      <family val="2"/>
      <scheme val="minor"/>
    </font>
    <font>
      <sz val="11"/>
      <color indexed="8"/>
      <name val="Calibri"/>
      <family val="2"/>
    </font>
    <font>
      <sz val="10"/>
      <name val="Arial"/>
      <family val="2"/>
    </font>
    <font>
      <sz val="8"/>
      <name val="Calibri"/>
      <family val="2"/>
    </font>
    <font>
      <u/>
      <sz val="11"/>
      <color indexed="12"/>
      <name val="Calibri"/>
      <family val="2"/>
    </font>
    <font>
      <sz val="11"/>
      <color indexed="8"/>
      <name val="Calibri"/>
      <family val="2"/>
    </font>
    <font>
      <sz val="11"/>
      <color indexed="9"/>
      <name val="Calibri"/>
      <family val="2"/>
    </font>
    <font>
      <sz val="11"/>
      <color indexed="62"/>
      <name val="Calibri"/>
      <family val="2"/>
    </font>
    <font>
      <sz val="11"/>
      <color indexed="60"/>
      <name val="Calibri"/>
      <family val="2"/>
    </font>
    <font>
      <b/>
      <sz val="11"/>
      <color indexed="8"/>
      <name val="Calibri"/>
      <family val="2"/>
    </font>
    <font>
      <sz val="11"/>
      <color indexed="10"/>
      <name val="Calibri"/>
      <family val="2"/>
    </font>
    <font>
      <b/>
      <sz val="11"/>
      <color indexed="8"/>
      <name val="Arial Narrow"/>
      <family val="2"/>
    </font>
    <font>
      <b/>
      <sz val="11"/>
      <name val="Calibri"/>
      <family val="2"/>
    </font>
    <font>
      <b/>
      <sz val="10"/>
      <name val="Arial"/>
      <family val="2"/>
    </font>
    <font>
      <sz val="10"/>
      <color indexed="8"/>
      <name val="Arial"/>
      <family val="2"/>
    </font>
    <font>
      <b/>
      <u/>
      <sz val="11"/>
      <color indexed="8"/>
      <name val="Calibri"/>
      <family val="2"/>
    </font>
    <font>
      <sz val="11"/>
      <color indexed="8"/>
      <name val="Calibri"/>
      <family val="2"/>
    </font>
    <font>
      <b/>
      <sz val="11"/>
      <color indexed="10"/>
      <name val="Calibri"/>
      <family val="2"/>
    </font>
    <font>
      <b/>
      <u/>
      <sz val="12"/>
      <color indexed="12"/>
      <name val="Calibri"/>
      <family val="2"/>
    </font>
    <font>
      <strike/>
      <sz val="11"/>
      <color indexed="8"/>
      <name val="Calibri"/>
      <family val="2"/>
    </font>
    <font>
      <b/>
      <sz val="16"/>
      <color indexed="16"/>
      <name val="Calibri"/>
      <family val="2"/>
    </font>
    <font>
      <sz val="11"/>
      <color indexed="8"/>
      <name val="Calibri"/>
      <family val="2"/>
    </font>
    <font>
      <sz val="11"/>
      <color indexed="16"/>
      <name val="Calibri"/>
      <family val="2"/>
    </font>
    <font>
      <sz val="11"/>
      <color indexed="8"/>
      <name val="Calibri"/>
      <family val="2"/>
    </font>
    <font>
      <sz val="11"/>
      <name val="Calibri"/>
      <family val="2"/>
    </font>
    <font>
      <sz val="11"/>
      <color indexed="8"/>
      <name val="Calibri"/>
      <family val="2"/>
    </font>
    <font>
      <sz val="11"/>
      <color indexed="8"/>
      <name val="Calibri"/>
      <family val="2"/>
    </font>
    <font>
      <i/>
      <sz val="11"/>
      <color indexed="8"/>
      <name val="Calibri"/>
      <family val="2"/>
    </font>
    <font>
      <b/>
      <sz val="11"/>
      <color indexed="12"/>
      <name val="Calibri"/>
      <family val="2"/>
    </font>
    <font>
      <sz val="11"/>
      <color indexed="8"/>
      <name val="Calibri"/>
      <family val="2"/>
    </font>
    <font>
      <b/>
      <sz val="11"/>
      <color indexed="16"/>
      <name val="Calibri"/>
      <family val="2"/>
    </font>
    <font>
      <sz val="11"/>
      <color indexed="8"/>
      <name val="Calibri"/>
      <family val="2"/>
    </font>
    <font>
      <b/>
      <i/>
      <sz val="11"/>
      <color indexed="8"/>
      <name val="Calibri"/>
      <family val="2"/>
    </font>
    <font>
      <sz val="11"/>
      <color indexed="8"/>
      <name val="Calibri"/>
      <family val="2"/>
    </font>
    <font>
      <b/>
      <u/>
      <sz val="11"/>
      <color indexed="12"/>
      <name val="Calibri"/>
      <family val="2"/>
    </font>
    <font>
      <sz val="11"/>
      <color indexed="12"/>
      <name val="Calibri"/>
      <family val="2"/>
    </font>
    <font>
      <sz val="10"/>
      <color indexed="8"/>
      <name val="Calibri"/>
      <family val="2"/>
    </font>
    <font>
      <b/>
      <sz val="11"/>
      <color indexed="60"/>
      <name val="Calibri"/>
      <family val="2"/>
    </font>
    <font>
      <u/>
      <sz val="11"/>
      <color indexed="60"/>
      <name val="Calibri"/>
      <family val="2"/>
    </font>
    <font>
      <i/>
      <u/>
      <sz val="11"/>
      <color indexed="8"/>
      <name val="Calibri"/>
      <family val="2"/>
    </font>
    <font>
      <b/>
      <u/>
      <sz val="14"/>
      <color indexed="8"/>
      <name val="Calibri"/>
      <family val="2"/>
    </font>
    <font>
      <u/>
      <sz val="11"/>
      <color indexed="8"/>
      <name val="Calibri"/>
      <family val="2"/>
    </font>
    <font>
      <b/>
      <i/>
      <sz val="12"/>
      <color indexed="8"/>
      <name val="Calibri"/>
      <family val="2"/>
    </font>
    <font>
      <u/>
      <sz val="12"/>
      <color indexed="12"/>
      <name val="Calibri"/>
      <family val="2"/>
    </font>
    <font>
      <b/>
      <i/>
      <sz val="11"/>
      <name val="Calibri"/>
      <family val="2"/>
    </font>
    <font>
      <b/>
      <sz val="8"/>
      <color indexed="81"/>
      <name val="Tahoma"/>
      <family val="2"/>
    </font>
    <font>
      <sz val="8"/>
      <color indexed="81"/>
      <name val="Tahoma"/>
      <family val="2"/>
    </font>
    <font>
      <b/>
      <sz val="11"/>
      <color indexed="8"/>
      <name val="Calibri"/>
      <family val="2"/>
    </font>
    <font>
      <sz val="11"/>
      <color indexed="10"/>
      <name val="Calibri"/>
      <family val="2"/>
    </font>
    <font>
      <sz val="11"/>
      <color indexed="10"/>
      <name val="Calibri"/>
      <family val="2"/>
    </font>
    <font>
      <sz val="11"/>
      <color rgb="FF3F3F76"/>
      <name val="Calibri"/>
      <family val="2"/>
      <scheme val="minor"/>
    </font>
    <font>
      <sz val="11"/>
      <color rgb="FF000000"/>
      <name val="Calibri"/>
      <family val="2"/>
    </font>
    <font>
      <sz val="9"/>
      <color rgb="FF000000"/>
      <name val="Calibri"/>
      <family val="2"/>
    </font>
  </fonts>
  <fills count="8">
    <fill>
      <patternFill patternType="none"/>
    </fill>
    <fill>
      <patternFill patternType="gray125"/>
    </fill>
    <fill>
      <patternFill patternType="solid">
        <fgColor indexed="22"/>
      </patternFill>
    </fill>
    <fill>
      <patternFill patternType="solid">
        <fgColor indexed="11"/>
        <bgColor indexed="0"/>
      </patternFill>
    </fill>
    <fill>
      <patternFill patternType="solid">
        <fgColor indexed="41"/>
        <bgColor indexed="64"/>
      </patternFill>
    </fill>
    <fill>
      <patternFill patternType="solid">
        <fgColor indexed="43"/>
        <bgColor indexed="0"/>
      </patternFill>
    </fill>
    <fill>
      <patternFill patternType="solid">
        <fgColor indexed="44"/>
        <bgColor indexed="64"/>
      </patternFill>
    </fill>
    <fill>
      <patternFill patternType="solid">
        <fgColor rgb="FFFFCC99"/>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2" fillId="2" borderId="0" applyNumberFormat="0" applyFont="0" applyBorder="0" applyAlignment="0" applyProtection="0"/>
    <xf numFmtId="0" fontId="4" fillId="0" borderId="0" applyNumberFormat="0" applyFill="0" applyBorder="0" applyAlignment="0" applyProtection="0">
      <alignment vertical="top"/>
      <protection locked="0"/>
    </xf>
    <xf numFmtId="0" fontId="50" fillId="7" borderId="35" applyNumberFormat="0" applyAlignment="0" applyProtection="0"/>
    <xf numFmtId="167" fontId="2" fillId="0" borderId="0">
      <alignment vertical="center"/>
    </xf>
    <xf numFmtId="0" fontId="2" fillId="0" borderId="0"/>
    <xf numFmtId="0" fontId="14" fillId="0" borderId="0"/>
    <xf numFmtId="0" fontId="1" fillId="0" borderId="0"/>
  </cellStyleXfs>
  <cellXfs count="351">
    <xf numFmtId="0" fontId="0" fillId="0" borderId="0" xfId="0"/>
    <xf numFmtId="0" fontId="13" fillId="0" borderId="0" xfId="0" applyFont="1" applyAlignment="1"/>
    <xf numFmtId="0" fontId="0" fillId="0" borderId="0" xfId="0" applyAlignment="1"/>
    <xf numFmtId="0" fontId="14" fillId="3" borderId="1" xfId="6" applyFont="1" applyFill="1" applyBorder="1" applyAlignment="1">
      <alignment vertical="top"/>
    </xf>
    <xf numFmtId="0" fontId="2" fillId="4" borderId="0" xfId="0" applyFont="1" applyFill="1" applyAlignment="1"/>
    <xf numFmtId="0" fontId="10" fillId="0" borderId="0" xfId="0" applyFont="1" applyAlignment="1"/>
    <xf numFmtId="0" fontId="10" fillId="0" borderId="0" xfId="0" applyFont="1"/>
    <xf numFmtId="0" fontId="13" fillId="0" borderId="0" xfId="0" applyFont="1" applyBorder="1" applyAlignment="1"/>
    <xf numFmtId="0" fontId="16" fillId="0" borderId="0" xfId="0" applyFont="1" applyBorder="1"/>
    <xf numFmtId="0" fontId="14" fillId="5" borderId="0" xfId="6" applyFont="1" applyFill="1" applyBorder="1" applyAlignment="1">
      <alignment vertical="top"/>
    </xf>
    <xf numFmtId="0" fontId="15" fillId="0" borderId="0" xfId="0" applyFont="1" applyBorder="1"/>
    <xf numFmtId="0" fontId="2" fillId="0" borderId="0" xfId="0" applyFont="1" applyBorder="1" applyAlignment="1"/>
    <xf numFmtId="0" fontId="9" fillId="0" borderId="0" xfId="0" applyFont="1" applyBorder="1"/>
    <xf numFmtId="0" fontId="12" fillId="0" borderId="0" xfId="0" applyFont="1" applyBorder="1"/>
    <xf numFmtId="0" fontId="11" fillId="0" borderId="0" xfId="0" applyFont="1" applyFill="1"/>
    <xf numFmtId="0" fontId="9" fillId="6" borderId="0" xfId="0" applyFont="1" applyFill="1" applyBorder="1" applyAlignment="1" applyProtection="1">
      <alignment vertical="top" wrapText="1"/>
    </xf>
    <xf numFmtId="0" fontId="9" fillId="6" borderId="2" xfId="0" applyFont="1" applyFill="1" applyBorder="1" applyAlignment="1" applyProtection="1">
      <alignment vertical="top" wrapText="1"/>
    </xf>
    <xf numFmtId="0" fontId="9" fillId="6" borderId="0" xfId="0" applyFont="1" applyFill="1" applyBorder="1" applyAlignment="1" applyProtection="1">
      <alignment vertical="top"/>
    </xf>
    <xf numFmtId="0" fontId="1" fillId="6" borderId="0" xfId="0" applyFont="1" applyFill="1" applyProtection="1"/>
    <xf numFmtId="0" fontId="22" fillId="6" borderId="0" xfId="0" applyFont="1" applyFill="1" applyAlignment="1" applyProtection="1"/>
    <xf numFmtId="0" fontId="23" fillId="6" borderId="0" xfId="0" applyFont="1" applyFill="1" applyProtection="1"/>
    <xf numFmtId="0" fontId="16" fillId="6" borderId="0" xfId="0" applyFont="1" applyFill="1" applyBorder="1" applyAlignment="1" applyProtection="1">
      <alignment vertical="top" wrapText="1"/>
    </xf>
    <xf numFmtId="0" fontId="22" fillId="6" borderId="0" xfId="0" applyFont="1" applyFill="1" applyAlignment="1" applyProtection="1">
      <alignment horizontal="center"/>
    </xf>
    <xf numFmtId="0" fontId="23" fillId="6" borderId="0" xfId="0" applyFont="1" applyFill="1" applyBorder="1" applyAlignment="1" applyProtection="1">
      <alignment vertical="top" wrapText="1"/>
    </xf>
    <xf numFmtId="0" fontId="7" fillId="6" borderId="0" xfId="0" applyFont="1" applyFill="1" applyAlignment="1" applyProtection="1">
      <alignment horizontal="right" vertical="top" wrapText="1"/>
    </xf>
    <xf numFmtId="0" fontId="16" fillId="6" borderId="0" xfId="0" applyFont="1" applyFill="1" applyProtection="1"/>
    <xf numFmtId="0" fontId="24" fillId="6" borderId="0" xfId="0" applyFont="1" applyFill="1" applyBorder="1" applyAlignment="1" applyProtection="1"/>
    <xf numFmtId="0" fontId="12" fillId="6" borderId="0" xfId="0" applyFont="1" applyFill="1" applyBorder="1" applyAlignment="1" applyProtection="1"/>
    <xf numFmtId="0" fontId="24" fillId="6" borderId="0" xfId="0" applyFont="1" applyFill="1" applyBorder="1" applyAlignment="1" applyProtection="1">
      <alignment horizontal="left" vertical="top"/>
    </xf>
    <xf numFmtId="0" fontId="24" fillId="6" borderId="0" xfId="0" applyFont="1" applyFill="1" applyBorder="1" applyAlignment="1" applyProtection="1">
      <alignment vertical="top" wrapText="1"/>
    </xf>
    <xf numFmtId="0" fontId="25" fillId="6" borderId="0" xfId="0" applyFont="1" applyFill="1" applyProtection="1"/>
    <xf numFmtId="0" fontId="10" fillId="6" borderId="0" xfId="0" applyFont="1" applyFill="1" applyAlignment="1" applyProtection="1">
      <alignment horizontal="center"/>
    </xf>
    <xf numFmtId="0" fontId="12" fillId="6" borderId="0" xfId="0" applyFont="1" applyFill="1" applyAlignment="1" applyProtection="1"/>
    <xf numFmtId="0" fontId="10" fillId="6" borderId="0" xfId="0" applyFont="1" applyFill="1" applyAlignment="1" applyProtection="1"/>
    <xf numFmtId="0" fontId="9" fillId="6" borderId="0" xfId="0" applyFont="1" applyFill="1" applyBorder="1" applyAlignment="1" applyProtection="1">
      <alignment horizontal="center"/>
    </xf>
    <xf numFmtId="0" fontId="23" fillId="6" borderId="0" xfId="0" applyFont="1" applyFill="1" applyAlignment="1" applyProtection="1">
      <alignment vertical="top" wrapText="1"/>
    </xf>
    <xf numFmtId="0" fontId="26" fillId="6" borderId="0" xfId="0" applyFont="1" applyFill="1" applyProtection="1"/>
    <xf numFmtId="0" fontId="9" fillId="6" borderId="0" xfId="0" applyFont="1" applyFill="1" applyAlignment="1" applyProtection="1">
      <alignment horizontal="right"/>
    </xf>
    <xf numFmtId="0" fontId="9" fillId="6" borderId="0" xfId="0" applyFont="1" applyFill="1" applyAlignment="1" applyProtection="1">
      <alignment horizontal="center"/>
    </xf>
    <xf numFmtId="0" fontId="16" fillId="6" borderId="3" xfId="0" applyFont="1" applyFill="1" applyBorder="1" applyAlignment="1" applyProtection="1">
      <alignment horizontal="right" vertical="top" wrapText="1"/>
    </xf>
    <xf numFmtId="0" fontId="24" fillId="6" borderId="0" xfId="0" applyFont="1" applyFill="1" applyProtection="1"/>
    <xf numFmtId="0" fontId="24" fillId="6" borderId="0" xfId="0" applyFont="1" applyFill="1" applyAlignment="1" applyProtection="1">
      <alignment horizontal="center" vertical="top" wrapText="1"/>
    </xf>
    <xf numFmtId="0" fontId="24" fillId="6" borderId="0" xfId="0" applyFont="1" applyFill="1" applyAlignment="1" applyProtection="1">
      <alignment horizontal="center"/>
    </xf>
    <xf numFmtId="0" fontId="24" fillId="6" borderId="0" xfId="0" applyFont="1" applyFill="1" applyAlignment="1" applyProtection="1">
      <alignment vertical="top"/>
    </xf>
    <xf numFmtId="0" fontId="16" fillId="6" borderId="2" xfId="0" applyFont="1" applyFill="1" applyBorder="1" applyAlignment="1" applyProtection="1">
      <alignment vertical="top" wrapText="1"/>
    </xf>
    <xf numFmtId="0" fontId="9" fillId="6" borderId="0" xfId="0" applyFont="1" applyFill="1" applyAlignment="1" applyProtection="1">
      <alignment wrapText="1"/>
    </xf>
    <xf numFmtId="0" fontId="9" fillId="6" borderId="0" xfId="0" applyFont="1" applyFill="1" applyAlignment="1" applyProtection="1">
      <alignment vertical="top"/>
    </xf>
    <xf numFmtId="0" fontId="16" fillId="6" borderId="2" xfId="0" applyFont="1" applyFill="1" applyBorder="1" applyAlignment="1" applyProtection="1">
      <alignment horizontal="left" vertical="top" wrapText="1"/>
    </xf>
    <xf numFmtId="0" fontId="9" fillId="6" borderId="0" xfId="0" applyFont="1" applyFill="1" applyAlignment="1" applyProtection="1">
      <alignment vertical="top" wrapText="1"/>
    </xf>
    <xf numFmtId="0" fontId="9" fillId="6" borderId="0" xfId="0" applyFont="1" applyFill="1" applyAlignment="1" applyProtection="1">
      <alignment horizontal="right" vertical="top" wrapText="1"/>
    </xf>
    <xf numFmtId="0" fontId="16" fillId="6" borderId="0" xfId="0" applyFont="1" applyFill="1" applyAlignment="1" applyProtection="1">
      <alignment vertical="top" wrapText="1"/>
    </xf>
    <xf numFmtId="0" fontId="9" fillId="6" borderId="0" xfId="0" applyFont="1" applyFill="1" applyProtection="1"/>
    <xf numFmtId="0" fontId="9" fillId="6" borderId="0" xfId="0" applyFont="1" applyFill="1" applyAlignment="1" applyProtection="1">
      <alignment horizontal="center" vertical="top"/>
    </xf>
    <xf numFmtId="0" fontId="16" fillId="6" borderId="0" xfId="0" applyFont="1" applyFill="1" applyAlignment="1" applyProtection="1">
      <alignment horizontal="left" vertical="top" wrapText="1"/>
    </xf>
    <xf numFmtId="0" fontId="16" fillId="6" borderId="0" xfId="0" applyFont="1" applyFill="1" applyAlignment="1" applyProtection="1">
      <alignment horizontal="center"/>
    </xf>
    <xf numFmtId="0" fontId="16" fillId="6" borderId="0" xfId="0" applyFont="1" applyFill="1" applyAlignment="1" applyProtection="1">
      <alignment horizontal="right" vertical="top" wrapText="1"/>
    </xf>
    <xf numFmtId="0" fontId="9" fillId="6" borderId="0" xfId="0" applyFont="1" applyFill="1" applyBorder="1" applyAlignment="1" applyProtection="1">
      <alignment horizontal="right"/>
    </xf>
    <xf numFmtId="0" fontId="5" fillId="6" borderId="0" xfId="0" applyFont="1" applyFill="1" applyAlignment="1" applyProtection="1">
      <alignment vertical="top" wrapText="1"/>
    </xf>
    <xf numFmtId="0" fontId="16" fillId="6" borderId="0" xfId="0" applyFont="1" applyFill="1" applyBorder="1" applyAlignment="1" applyProtection="1">
      <alignment horizontal="right" vertical="top"/>
    </xf>
    <xf numFmtId="0" fontId="5" fillId="6" borderId="0" xfId="0" applyFont="1" applyFill="1" applyProtection="1"/>
    <xf numFmtId="0" fontId="16" fillId="6" borderId="0" xfId="0" applyFont="1" applyFill="1" applyAlignment="1" applyProtection="1">
      <alignment wrapText="1"/>
    </xf>
    <xf numFmtId="0" fontId="9" fillId="6" borderId="0" xfId="0" applyFont="1" applyFill="1" applyBorder="1" applyAlignment="1" applyProtection="1">
      <alignment horizontal="right" vertical="top"/>
    </xf>
    <xf numFmtId="0" fontId="16" fillId="6" borderId="0" xfId="0" applyFont="1" applyFill="1" applyBorder="1" applyProtection="1"/>
    <xf numFmtId="0" fontId="17" fillId="6" borderId="0" xfId="0" applyFont="1" applyFill="1" applyBorder="1" applyAlignment="1" applyProtection="1"/>
    <xf numFmtId="0" fontId="21" fillId="6" borderId="0" xfId="0" applyFont="1" applyFill="1" applyBorder="1" applyProtection="1"/>
    <xf numFmtId="0" fontId="28" fillId="6" borderId="0" xfId="0" applyFont="1" applyFill="1" applyBorder="1" applyAlignment="1" applyProtection="1"/>
    <xf numFmtId="0" fontId="28" fillId="6" borderId="0" xfId="0" applyFont="1" applyFill="1" applyBorder="1" applyAlignment="1" applyProtection="1">
      <alignment horizontal="right"/>
    </xf>
    <xf numFmtId="0" fontId="29" fillId="6" borderId="0" xfId="0" applyFont="1" applyFill="1" applyBorder="1" applyProtection="1"/>
    <xf numFmtId="0" fontId="19" fillId="6" borderId="0" xfId="0" applyFont="1" applyFill="1" applyBorder="1" applyProtection="1"/>
    <xf numFmtId="0" fontId="9" fillId="6" borderId="0" xfId="0" applyFont="1" applyFill="1" applyBorder="1" applyProtection="1"/>
    <xf numFmtId="0" fontId="9" fillId="6" borderId="0" xfId="0" applyFont="1" applyFill="1" applyBorder="1" applyAlignment="1" applyProtection="1"/>
    <xf numFmtId="0" fontId="31" fillId="6" borderId="0" xfId="0" applyFont="1" applyFill="1" applyProtection="1"/>
    <xf numFmtId="0" fontId="30" fillId="6" borderId="0" xfId="0" applyFont="1" applyFill="1" applyAlignment="1" applyProtection="1"/>
    <xf numFmtId="0" fontId="25" fillId="6" borderId="0" xfId="0" applyFont="1" applyFill="1" applyBorder="1" applyProtection="1"/>
    <xf numFmtId="0" fontId="25" fillId="6" borderId="0" xfId="0" applyFont="1" applyFill="1" applyBorder="1" applyAlignment="1" applyProtection="1"/>
    <xf numFmtId="0" fontId="25" fillId="6" borderId="0" xfId="0" applyFont="1" applyFill="1" applyBorder="1" applyAlignment="1" applyProtection="1">
      <alignment horizontal="right"/>
    </xf>
    <xf numFmtId="0" fontId="25" fillId="6" borderId="0" xfId="0" applyFont="1" applyFill="1" applyBorder="1" applyAlignment="1" applyProtection="1">
      <alignment vertical="top" wrapText="1"/>
    </xf>
    <xf numFmtId="0" fontId="24" fillId="6" borderId="2" xfId="0" applyFont="1" applyFill="1" applyBorder="1" applyAlignment="1" applyProtection="1">
      <alignment horizontal="left" vertical="top" wrapText="1"/>
    </xf>
    <xf numFmtId="1" fontId="16" fillId="6" borderId="2" xfId="0" applyNumberFormat="1" applyFont="1" applyFill="1" applyBorder="1" applyAlignment="1" applyProtection="1">
      <alignment horizontal="left" vertical="top" wrapText="1"/>
    </xf>
    <xf numFmtId="0" fontId="1" fillId="6" borderId="2" xfId="0" applyFont="1" applyFill="1" applyBorder="1" applyAlignment="1" applyProtection="1">
      <alignment vertical="top" wrapText="1"/>
    </xf>
    <xf numFmtId="0" fontId="15" fillId="0" borderId="0" xfId="0" applyFont="1" applyBorder="1" applyAlignment="1">
      <alignment horizontal="center"/>
    </xf>
    <xf numFmtId="0" fontId="18" fillId="0" borderId="0" xfId="0" applyFont="1" applyBorder="1" applyAlignment="1"/>
    <xf numFmtId="0" fontId="12" fillId="0" borderId="0" xfId="0" applyFont="1" applyBorder="1" applyAlignment="1"/>
    <xf numFmtId="0" fontId="24" fillId="0" borderId="0" xfId="0" applyFont="1"/>
    <xf numFmtId="0" fontId="0" fillId="6" borderId="0" xfId="0" applyFill="1"/>
    <xf numFmtId="3" fontId="0" fillId="6" borderId="0" xfId="0" applyNumberFormat="1" applyFill="1"/>
    <xf numFmtId="0" fontId="9" fillId="6" borderId="0" xfId="0" applyFont="1" applyFill="1" applyBorder="1" applyAlignment="1" applyProtection="1">
      <alignment wrapText="1"/>
    </xf>
    <xf numFmtId="0" fontId="16" fillId="6" borderId="0" xfId="0" applyFont="1" applyFill="1" applyBorder="1" applyAlignment="1" applyProtection="1">
      <alignment horizontal="right"/>
    </xf>
    <xf numFmtId="0" fontId="21" fillId="6" borderId="0" xfId="0" applyFont="1" applyFill="1" applyProtection="1"/>
    <xf numFmtId="0" fontId="25" fillId="6" borderId="0" xfId="0" applyFont="1" applyFill="1" applyAlignment="1" applyProtection="1">
      <alignment horizontal="left"/>
    </xf>
    <xf numFmtId="0" fontId="19" fillId="6" borderId="0" xfId="0" applyFont="1" applyFill="1" applyProtection="1"/>
    <xf numFmtId="0" fontId="6" fillId="6" borderId="0" xfId="0" applyFont="1" applyFill="1" applyProtection="1"/>
    <xf numFmtId="0" fontId="29" fillId="6" borderId="0" xfId="0" applyFont="1" applyFill="1" applyProtection="1"/>
    <xf numFmtId="0" fontId="0" fillId="6" borderId="0" xfId="0" applyFill="1" applyProtection="1"/>
    <xf numFmtId="165" fontId="16" fillId="6" borderId="2" xfId="0" applyNumberFormat="1" applyFont="1" applyFill="1" applyBorder="1" applyAlignment="1" applyProtection="1">
      <alignment horizontal="left" vertical="top" wrapText="1"/>
    </xf>
    <xf numFmtId="0" fontId="24" fillId="6" borderId="0" xfId="0" applyFont="1" applyFill="1" applyAlignment="1" applyProtection="1">
      <alignment vertical="top" wrapText="1"/>
    </xf>
    <xf numFmtId="0" fontId="16" fillId="6" borderId="0" xfId="0" applyFont="1" applyFill="1" applyAlignment="1" applyProtection="1"/>
    <xf numFmtId="0" fontId="8" fillId="6" borderId="0" xfId="0" applyFont="1" applyFill="1" applyProtection="1"/>
    <xf numFmtId="0" fontId="16" fillId="6" borderId="0" xfId="0" applyFont="1" applyFill="1" applyBorder="1" applyAlignment="1" applyProtection="1">
      <alignment horizontal="left" vertical="top" wrapText="1"/>
    </xf>
    <xf numFmtId="0" fontId="1" fillId="6" borderId="0" xfId="0" applyFont="1" applyFill="1" applyAlignment="1" applyProtection="1">
      <alignment wrapText="1"/>
    </xf>
    <xf numFmtId="0" fontId="9" fillId="6" borderId="0" xfId="0" applyFont="1" applyFill="1" applyAlignment="1" applyProtection="1"/>
    <xf numFmtId="2" fontId="31" fillId="6" borderId="0" xfId="0" applyNumberFormat="1" applyFont="1" applyFill="1" applyProtection="1"/>
    <xf numFmtId="1" fontId="16" fillId="6" borderId="0" xfId="0" applyNumberFormat="1" applyFont="1" applyFill="1" applyProtection="1"/>
    <xf numFmtId="0" fontId="8" fillId="6" borderId="0" xfId="0" applyFont="1" applyFill="1" applyAlignment="1" applyProtection="1">
      <alignment wrapText="1"/>
    </xf>
    <xf numFmtId="0" fontId="20" fillId="6" borderId="0" xfId="0" applyFont="1" applyFill="1" applyAlignment="1" applyProtection="1"/>
    <xf numFmtId="0" fontId="30" fillId="6" borderId="0" xfId="0" applyFont="1" applyFill="1" applyAlignment="1" applyProtection="1">
      <alignment horizontal="center"/>
    </xf>
    <xf numFmtId="0" fontId="24" fillId="6" borderId="0" xfId="0" applyFont="1" applyFill="1" applyAlignment="1" applyProtection="1">
      <alignment horizontal="right" vertical="top"/>
    </xf>
    <xf numFmtId="0" fontId="24" fillId="6" borderId="0" xfId="0" applyFont="1" applyFill="1" applyAlignment="1" applyProtection="1">
      <alignment horizontal="right" vertical="top" wrapText="1"/>
    </xf>
    <xf numFmtId="0" fontId="8" fillId="6" borderId="0" xfId="0" applyFont="1" applyFill="1" applyAlignment="1" applyProtection="1"/>
    <xf numFmtId="0" fontId="9" fillId="6" borderId="0" xfId="0" applyFont="1" applyFill="1" applyAlignment="1" applyProtection="1">
      <alignment horizontal="center" wrapText="1"/>
    </xf>
    <xf numFmtId="0" fontId="1" fillId="6" borderId="0" xfId="0" applyFont="1" applyFill="1" applyBorder="1" applyAlignment="1" applyProtection="1">
      <alignment vertical="top" wrapText="1"/>
    </xf>
    <xf numFmtId="0" fontId="23" fillId="6" borderId="0" xfId="0" applyFont="1" applyFill="1" applyBorder="1" applyAlignment="1" applyProtection="1">
      <alignment horizontal="right" vertical="top"/>
    </xf>
    <xf numFmtId="0" fontId="23" fillId="6" borderId="0" xfId="0" applyFont="1" applyFill="1" applyBorder="1" applyAlignment="1" applyProtection="1">
      <alignment horizontal="right" vertical="top" wrapText="1"/>
    </xf>
    <xf numFmtId="0" fontId="16" fillId="6" borderId="4" xfId="0" applyFont="1" applyFill="1" applyBorder="1" applyAlignment="1" applyProtection="1">
      <alignment horizontal="left" vertical="top" wrapText="1"/>
    </xf>
    <xf numFmtId="0" fontId="16" fillId="6" borderId="5" xfId="0" applyFont="1" applyFill="1" applyBorder="1" applyAlignment="1" applyProtection="1">
      <alignment horizontal="left" vertical="top" wrapText="1"/>
    </xf>
    <xf numFmtId="0" fontId="16" fillId="6" borderId="6" xfId="0" applyFont="1" applyFill="1" applyBorder="1" applyAlignment="1" applyProtection="1">
      <alignment horizontal="left" vertical="top" wrapText="1"/>
    </xf>
    <xf numFmtId="0" fontId="16" fillId="6" borderId="7" xfId="0" applyFont="1" applyFill="1" applyBorder="1" applyAlignment="1" applyProtection="1">
      <alignment horizontal="left" vertical="top" wrapText="1"/>
    </xf>
    <xf numFmtId="0" fontId="16" fillId="6" borderId="8" xfId="0" applyFont="1" applyFill="1" applyBorder="1" applyProtection="1"/>
    <xf numFmtId="2" fontId="16" fillId="6" borderId="0" xfId="0" applyNumberFormat="1" applyFont="1" applyFill="1" applyProtection="1"/>
    <xf numFmtId="166" fontId="31" fillId="6" borderId="0" xfId="0" applyNumberFormat="1" applyFont="1" applyFill="1" applyProtection="1"/>
    <xf numFmtId="1" fontId="31" fillId="6" borderId="0" xfId="0" applyNumberFormat="1" applyFont="1" applyFill="1" applyProtection="1"/>
    <xf numFmtId="0" fontId="1"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31" fillId="6" borderId="0" xfId="0" applyFont="1" applyFill="1" applyAlignment="1" applyProtection="1">
      <alignment horizontal="left" vertical="top" wrapText="1"/>
    </xf>
    <xf numFmtId="0" fontId="32" fillId="6" borderId="0" xfId="0" applyFont="1" applyFill="1" applyAlignment="1" applyProtection="1">
      <alignment vertical="top" wrapText="1"/>
    </xf>
    <xf numFmtId="0" fontId="33" fillId="6" borderId="0" xfId="0" applyFont="1" applyFill="1" applyProtection="1"/>
    <xf numFmtId="0" fontId="4" fillId="6" borderId="0" xfId="2" applyFill="1" applyAlignment="1" applyProtection="1">
      <alignment horizontal="left" vertical="top" wrapText="1" indent="5"/>
    </xf>
    <xf numFmtId="0" fontId="1" fillId="6" borderId="0" xfId="0" applyFont="1" applyFill="1" applyAlignment="1" applyProtection="1">
      <alignment vertical="top" wrapText="1"/>
    </xf>
    <xf numFmtId="0" fontId="9" fillId="6" borderId="0" xfId="0" applyFont="1" applyFill="1" applyAlignment="1" applyProtection="1">
      <alignment horizontal="left" vertical="top" wrapText="1"/>
    </xf>
    <xf numFmtId="0" fontId="1" fillId="6" borderId="0" xfId="0" applyFont="1" applyFill="1" applyAlignment="1" applyProtection="1">
      <alignment horizontal="left" vertical="top" wrapText="1"/>
    </xf>
    <xf numFmtId="0" fontId="16" fillId="0" borderId="2" xfId="0" applyFont="1" applyFill="1" applyBorder="1" applyAlignment="1" applyProtection="1">
      <alignment horizontal="left" vertical="top" wrapText="1"/>
      <protection locked="0"/>
    </xf>
    <xf numFmtId="165" fontId="16" fillId="0" borderId="2" xfId="0" applyNumberFormat="1" applyFont="1" applyFill="1" applyBorder="1" applyAlignment="1" applyProtection="1">
      <alignment horizontal="left" vertical="top" wrapText="1"/>
      <protection locked="0"/>
    </xf>
    <xf numFmtId="0" fontId="36" fillId="0" borderId="2"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3" fontId="16" fillId="0" borderId="2" xfId="0" applyNumberFormat="1"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0" fontId="47" fillId="0" borderId="0" xfId="0" applyFont="1"/>
    <xf numFmtId="0" fontId="9" fillId="6" borderId="10" xfId="0" applyFont="1" applyFill="1" applyBorder="1" applyAlignment="1" applyProtection="1">
      <alignment vertical="top"/>
    </xf>
    <xf numFmtId="0" fontId="16" fillId="6" borderId="11" xfId="0" applyFont="1" applyFill="1" applyBorder="1" applyProtection="1"/>
    <xf numFmtId="0" fontId="16" fillId="6" borderId="11" xfId="0" applyFont="1" applyFill="1" applyBorder="1" applyAlignment="1" applyProtection="1">
      <alignment vertical="top" wrapText="1"/>
    </xf>
    <xf numFmtId="0" fontId="16" fillId="6" borderId="12" xfId="0" applyFont="1" applyFill="1" applyBorder="1" applyAlignment="1" applyProtection="1">
      <alignment vertical="top" wrapText="1"/>
    </xf>
    <xf numFmtId="0" fontId="39" fillId="6" borderId="13" xfId="0" applyFont="1" applyFill="1" applyBorder="1" applyProtection="1"/>
    <xf numFmtId="0" fontId="16" fillId="6" borderId="14" xfId="0" applyFont="1" applyFill="1" applyBorder="1" applyAlignment="1" applyProtection="1">
      <alignment vertical="top" wrapText="1"/>
    </xf>
    <xf numFmtId="0" fontId="16" fillId="6" borderId="13" xfId="0" applyFont="1" applyFill="1" applyBorder="1" applyProtection="1"/>
    <xf numFmtId="0" fontId="9" fillId="6" borderId="13" xfId="0" applyFont="1" applyFill="1" applyBorder="1" applyAlignment="1" applyProtection="1">
      <alignment vertical="top" wrapText="1"/>
    </xf>
    <xf numFmtId="0" fontId="9" fillId="6" borderId="14" xfId="0" applyFont="1" applyFill="1" applyBorder="1" applyAlignment="1" applyProtection="1">
      <alignment vertical="top"/>
    </xf>
    <xf numFmtId="0" fontId="16" fillId="6" borderId="13" xfId="0" applyFont="1" applyFill="1" applyBorder="1" applyAlignment="1" applyProtection="1">
      <alignment horizontal="left" vertical="top" wrapText="1"/>
    </xf>
    <xf numFmtId="0" fontId="16" fillId="6" borderId="14" xfId="0" applyFont="1" applyFill="1" applyBorder="1" applyAlignment="1" applyProtection="1">
      <alignment horizontal="left" vertical="top" wrapText="1"/>
    </xf>
    <xf numFmtId="0" fontId="9" fillId="6" borderId="8" xfId="0" applyFont="1" applyFill="1" applyBorder="1" applyAlignment="1" applyProtection="1">
      <alignment vertical="top"/>
    </xf>
    <xf numFmtId="0" fontId="1" fillId="6" borderId="0" xfId="0" applyFont="1" applyFill="1" applyBorder="1" applyAlignment="1" applyProtection="1">
      <alignment vertical="top"/>
    </xf>
    <xf numFmtId="0" fontId="1" fillId="6" borderId="0" xfId="0" applyFont="1" applyFill="1" applyBorder="1" applyAlignment="1" applyProtection="1">
      <alignment horizontal="right" vertical="top"/>
    </xf>
    <xf numFmtId="0" fontId="16" fillId="6" borderId="12" xfId="0" applyFont="1" applyFill="1" applyBorder="1" applyAlignment="1" applyProtection="1">
      <alignment horizontal="right" vertical="top"/>
    </xf>
    <xf numFmtId="0" fontId="16" fillId="6" borderId="2" xfId="0" applyFont="1" applyFill="1" applyBorder="1" applyAlignment="1" applyProtection="1">
      <alignment horizontal="left" vertical="top" wrapText="1"/>
      <protection locked="0"/>
    </xf>
    <xf numFmtId="0" fontId="1" fillId="6" borderId="0" xfId="0" applyFont="1" applyFill="1" applyAlignment="1" applyProtection="1">
      <alignment horizontal="left" indent="1"/>
    </xf>
    <xf numFmtId="0" fontId="1" fillId="6" borderId="0" xfId="0" applyFont="1" applyFill="1" applyAlignment="1" applyProtection="1">
      <alignment horizontal="left" wrapText="1" indent="1"/>
    </xf>
    <xf numFmtId="0" fontId="9" fillId="6" borderId="0" xfId="0" applyFont="1" applyFill="1" applyAlignment="1" applyProtection="1">
      <alignment horizontal="right" wrapText="1"/>
    </xf>
    <xf numFmtId="0" fontId="16" fillId="6" borderId="0" xfId="0" applyFont="1" applyFill="1" applyProtection="1">
      <protection locked="0"/>
    </xf>
    <xf numFmtId="0" fontId="31" fillId="6" borderId="0" xfId="0" applyFont="1" applyFill="1" applyProtection="1">
      <protection locked="0"/>
    </xf>
    <xf numFmtId="0" fontId="23" fillId="6" borderId="0" xfId="0" applyFont="1" applyFill="1" applyProtection="1">
      <protection locked="0"/>
    </xf>
    <xf numFmtId="0" fontId="8" fillId="6" borderId="0" xfId="0" applyFont="1" applyFill="1" applyProtection="1">
      <protection locked="0"/>
    </xf>
    <xf numFmtId="0" fontId="9" fillId="6" borderId="0" xfId="0" applyFont="1" applyFill="1" applyBorder="1" applyAlignment="1" applyProtection="1">
      <alignment horizontal="right"/>
      <protection locked="0"/>
    </xf>
    <xf numFmtId="0" fontId="9" fillId="6" borderId="2" xfId="0" applyFont="1" applyFill="1" applyBorder="1" applyAlignment="1" applyProtection="1">
      <alignment vertical="top"/>
      <protection locked="0"/>
    </xf>
    <xf numFmtId="0" fontId="1" fillId="6" borderId="0" xfId="0" applyFont="1" applyFill="1" applyBorder="1" applyAlignment="1" applyProtection="1">
      <alignment horizontal="right" vertical="top"/>
      <protection locked="0"/>
    </xf>
    <xf numFmtId="0" fontId="16" fillId="6" borderId="0" xfId="0" applyFont="1" applyFill="1" applyAlignment="1" applyProtection="1">
      <protection locked="0"/>
    </xf>
    <xf numFmtId="0" fontId="16" fillId="6" borderId="2" xfId="0" applyFont="1" applyFill="1" applyBorder="1" applyAlignment="1" applyProtection="1">
      <alignment vertical="top"/>
      <protection locked="0"/>
    </xf>
    <xf numFmtId="3" fontId="16" fillId="6" borderId="2" xfId="0" applyNumberFormat="1" applyFont="1" applyFill="1" applyBorder="1" applyAlignment="1" applyProtection="1">
      <alignment horizontal="left" vertical="top" wrapText="1"/>
      <protection locked="0"/>
    </xf>
    <xf numFmtId="0" fontId="16" fillId="6" borderId="0" xfId="0" applyFont="1" applyFill="1" applyBorder="1" applyAlignment="1" applyProtection="1">
      <alignment horizontal="right" vertical="top"/>
      <protection locked="0"/>
    </xf>
    <xf numFmtId="0" fontId="16" fillId="6" borderId="0" xfId="0" applyFont="1" applyFill="1" applyBorder="1" applyAlignment="1" applyProtection="1">
      <alignment vertical="top"/>
      <protection locked="0"/>
    </xf>
    <xf numFmtId="0" fontId="16" fillId="6" borderId="0" xfId="0" applyFont="1" applyFill="1" applyBorder="1" applyAlignment="1" applyProtection="1">
      <alignment horizontal="left" vertical="top" wrapText="1"/>
      <protection locked="0"/>
    </xf>
    <xf numFmtId="0" fontId="9" fillId="6" borderId="0" xfId="0" applyFont="1" applyFill="1" applyBorder="1" applyAlignment="1" applyProtection="1">
      <alignment horizontal="right" vertical="top"/>
      <protection locked="0"/>
    </xf>
    <xf numFmtId="0" fontId="9" fillId="6" borderId="0" xfId="0" applyFont="1" applyFill="1" applyBorder="1" applyAlignment="1" applyProtection="1">
      <alignment vertical="top"/>
      <protection locked="0"/>
    </xf>
    <xf numFmtId="0" fontId="1" fillId="6" borderId="0" xfId="0" applyFont="1" applyFill="1" applyAlignment="1" applyProtection="1">
      <alignment wrapText="1"/>
      <protection locked="0"/>
    </xf>
    <xf numFmtId="0" fontId="1" fillId="6" borderId="0" xfId="0" applyFont="1" applyFill="1" applyProtection="1">
      <protection locked="0"/>
    </xf>
    <xf numFmtId="0" fontId="1" fillId="6" borderId="0" xfId="0" applyFont="1" applyFill="1" applyAlignment="1" applyProtection="1">
      <alignment horizontal="left" indent="1"/>
      <protection locked="0"/>
    </xf>
    <xf numFmtId="0" fontId="1" fillId="6" borderId="0" xfId="0" applyFont="1" applyFill="1" applyAlignment="1" applyProtection="1">
      <alignment horizontal="left" wrapText="1" indent="1"/>
      <protection locked="0"/>
    </xf>
    <xf numFmtId="0" fontId="9" fillId="6" borderId="0" xfId="0" applyFont="1" applyFill="1" applyAlignment="1" applyProtection="1">
      <alignment wrapText="1"/>
      <protection locked="0"/>
    </xf>
    <xf numFmtId="0" fontId="9" fillId="6" borderId="0" xfId="0" applyFont="1" applyFill="1" applyAlignment="1" applyProtection="1">
      <alignment horizontal="right"/>
      <protection locked="0"/>
    </xf>
    <xf numFmtId="0" fontId="5" fillId="6" borderId="0" xfId="0" applyFont="1" applyFill="1" applyProtection="1">
      <protection locked="0"/>
    </xf>
    <xf numFmtId="0" fontId="16" fillId="6" borderId="0" xfId="0" applyFont="1" applyFill="1" applyAlignment="1" applyProtection="1">
      <alignment wrapText="1"/>
      <protection locked="0"/>
    </xf>
    <xf numFmtId="0" fontId="16" fillId="6" borderId="0" xfId="0" applyFont="1" applyFill="1" applyAlignment="1" applyProtection="1">
      <alignment horizontal="left"/>
      <protection locked="0"/>
    </xf>
    <xf numFmtId="3" fontId="16" fillId="6" borderId="0" xfId="0" applyNumberFormat="1" applyFont="1" applyFill="1" applyProtection="1">
      <protection locked="0"/>
    </xf>
    <xf numFmtId="0" fontId="9" fillId="6" borderId="2" xfId="0" applyFont="1" applyFill="1" applyBorder="1" applyAlignment="1" applyProtection="1">
      <alignment horizontal="center" vertical="top" wrapText="1"/>
      <protection locked="0"/>
    </xf>
    <xf numFmtId="0" fontId="9" fillId="6" borderId="2" xfId="0" applyFont="1" applyFill="1" applyBorder="1" applyAlignment="1" applyProtection="1">
      <alignment horizontal="right" vertical="top" wrapText="1"/>
      <protection locked="0"/>
    </xf>
    <xf numFmtId="0" fontId="16" fillId="6" borderId="2" xfId="0" applyFont="1" applyFill="1" applyBorder="1" applyAlignment="1" applyProtection="1">
      <alignment horizontal="center" vertical="top" wrapText="1"/>
      <protection locked="0"/>
    </xf>
    <xf numFmtId="0" fontId="16" fillId="6" borderId="2" xfId="0" applyFont="1" applyFill="1" applyBorder="1" applyAlignment="1" applyProtection="1">
      <alignment horizontal="right" vertical="top" wrapText="1"/>
      <protection locked="0"/>
    </xf>
    <xf numFmtId="0" fontId="1" fillId="6" borderId="0" xfId="0" applyFont="1" applyFill="1" applyAlignment="1" applyProtection="1">
      <protection locked="0"/>
    </xf>
    <xf numFmtId="0" fontId="1" fillId="6" borderId="0" xfId="0" applyFont="1" applyFill="1" applyAlignment="1" applyProtection="1">
      <alignment horizontal="left" wrapText="1" indent="2"/>
      <protection locked="0"/>
    </xf>
    <xf numFmtId="0" fontId="1" fillId="6" borderId="0" xfId="0" applyFont="1" applyFill="1" applyAlignment="1" applyProtection="1">
      <alignment horizontal="left" wrapText="1" indent="2"/>
    </xf>
    <xf numFmtId="168" fontId="16" fillId="6" borderId="0" xfId="0" applyNumberFormat="1" applyFont="1" applyFill="1" applyProtection="1"/>
    <xf numFmtId="168" fontId="25" fillId="6" borderId="0" xfId="0" applyNumberFormat="1" applyFont="1" applyFill="1" applyProtection="1"/>
    <xf numFmtId="168" fontId="19" fillId="6" borderId="0" xfId="0" applyNumberFormat="1" applyFont="1" applyFill="1" applyProtection="1"/>
    <xf numFmtId="0" fontId="12" fillId="6" borderId="0" xfId="0" applyFont="1" applyFill="1" applyProtection="1">
      <protection locked="0"/>
    </xf>
    <xf numFmtId="0" fontId="16" fillId="6" borderId="0" xfId="0" applyFont="1" applyFill="1" applyBorder="1" applyAlignment="1" applyProtection="1">
      <alignment vertical="top"/>
    </xf>
    <xf numFmtId="0" fontId="15" fillId="0" borderId="0" xfId="0" applyFont="1" applyBorder="1" applyAlignment="1"/>
    <xf numFmtId="0" fontId="1" fillId="6" borderId="0" xfId="0" applyFont="1" applyFill="1" applyBorder="1" applyProtection="1"/>
    <xf numFmtId="0" fontId="40" fillId="6" borderId="0" xfId="0" applyFont="1" applyFill="1" applyProtection="1"/>
    <xf numFmtId="0" fontId="4" fillId="6" borderId="0" xfId="2" applyFill="1" applyAlignment="1" applyProtection="1"/>
    <xf numFmtId="0" fontId="42" fillId="6" borderId="0" xfId="0" applyFont="1" applyFill="1" applyProtection="1"/>
    <xf numFmtId="0" fontId="1" fillId="6" borderId="0" xfId="0" applyFont="1" applyFill="1" applyAlignment="1" applyProtection="1">
      <alignment horizontal="left" wrapText="1" indent="6"/>
    </xf>
    <xf numFmtId="0" fontId="43" fillId="6" borderId="0" xfId="2" applyFont="1" applyFill="1" applyAlignment="1" applyProtection="1"/>
    <xf numFmtId="0" fontId="1" fillId="0" borderId="2" xfId="0" applyFont="1" applyFill="1" applyBorder="1" applyProtection="1">
      <protection locked="0"/>
    </xf>
    <xf numFmtId="0" fontId="0" fillId="6" borderId="0" xfId="0" applyFill="1" applyAlignment="1">
      <alignment horizontal="left"/>
    </xf>
    <xf numFmtId="0" fontId="1" fillId="6" borderId="15" xfId="0" applyFont="1" applyFill="1" applyBorder="1" applyAlignment="1" applyProtection="1">
      <alignment horizontal="left" vertical="top" wrapText="1" indent="1"/>
    </xf>
    <xf numFmtId="0" fontId="1" fillId="6" borderId="16" xfId="0" applyFont="1" applyFill="1" applyBorder="1" applyAlignment="1" applyProtection="1">
      <alignment horizontal="left" vertical="top" wrapText="1" indent="1"/>
    </xf>
    <xf numFmtId="0" fontId="1" fillId="6" borderId="16" xfId="0" applyFont="1" applyFill="1" applyBorder="1" applyAlignment="1" applyProtection="1">
      <alignment horizontal="left" wrapText="1" indent="5"/>
    </xf>
    <xf numFmtId="0" fontId="1" fillId="6" borderId="0" xfId="0" applyFont="1" applyFill="1" applyBorder="1" applyAlignment="1" applyProtection="1">
      <alignment wrapText="1"/>
    </xf>
    <xf numFmtId="0" fontId="9" fillId="6" borderId="17" xfId="0" applyFont="1" applyFill="1" applyBorder="1" applyAlignment="1" applyProtection="1">
      <alignment horizontal="left" vertical="center" readingOrder="1"/>
    </xf>
    <xf numFmtId="0" fontId="9" fillId="6" borderId="18" xfId="0" applyFont="1" applyFill="1" applyBorder="1" applyAlignment="1" applyProtection="1">
      <alignment horizontal="center" wrapText="1" readingOrder="1"/>
    </xf>
    <xf numFmtId="0" fontId="1" fillId="6" borderId="19" xfId="0" applyFont="1" applyFill="1" applyBorder="1" applyAlignment="1" applyProtection="1">
      <alignment horizontal="right"/>
    </xf>
    <xf numFmtId="0" fontId="24" fillId="0" borderId="20" xfId="3" applyFont="1" applyFill="1" applyBorder="1" applyAlignment="1" applyProtection="1">
      <alignment horizontal="left" vertical="top" wrapText="1"/>
      <protection locked="0"/>
    </xf>
    <xf numFmtId="0" fontId="1" fillId="6" borderId="19" xfId="0" applyFont="1" applyFill="1" applyBorder="1" applyAlignment="1" applyProtection="1">
      <alignment horizontal="right" wrapText="1"/>
    </xf>
    <xf numFmtId="0" fontId="1" fillId="6" borderId="21" xfId="0" applyFont="1" applyFill="1" applyBorder="1" applyAlignment="1" applyProtection="1">
      <alignment horizontal="right" wrapText="1"/>
    </xf>
    <xf numFmtId="169" fontId="24" fillId="0" borderId="20" xfId="3" applyNumberFormat="1" applyFont="1" applyFill="1" applyBorder="1" applyAlignment="1" applyProtection="1">
      <alignment horizontal="left" vertical="top" wrapText="1"/>
      <protection locked="0"/>
    </xf>
    <xf numFmtId="3" fontId="24" fillId="0" borderId="22" xfId="3" applyNumberFormat="1" applyFont="1" applyFill="1" applyBorder="1" applyAlignment="1" applyProtection="1">
      <alignment horizontal="left" vertical="top" wrapText="1"/>
      <protection locked="0"/>
    </xf>
    <xf numFmtId="0" fontId="1" fillId="6" borderId="15" xfId="0" applyFont="1" applyFill="1" applyBorder="1" applyAlignment="1" applyProtection="1">
      <alignment horizontal="right" wrapText="1"/>
    </xf>
    <xf numFmtId="0" fontId="1" fillId="6" borderId="16" xfId="0" applyFont="1" applyFill="1" applyBorder="1" applyProtection="1"/>
    <xf numFmtId="0" fontId="24" fillId="0" borderId="22" xfId="3" applyNumberFormat="1" applyFont="1" applyFill="1" applyBorder="1" applyAlignment="1" applyProtection="1">
      <alignment horizontal="left" vertical="top" wrapText="1"/>
      <protection locked="0"/>
    </xf>
    <xf numFmtId="0" fontId="1" fillId="6" borderId="23" xfId="0" applyFont="1" applyFill="1" applyBorder="1" applyAlignment="1" applyProtection="1">
      <alignment horizontal="right" wrapText="1"/>
    </xf>
    <xf numFmtId="3" fontId="24" fillId="0" borderId="24" xfId="3" applyNumberFormat="1" applyFont="1" applyFill="1" applyBorder="1" applyAlignment="1" applyProtection="1">
      <alignment horizontal="left" vertical="top" wrapText="1"/>
      <protection locked="0"/>
    </xf>
    <xf numFmtId="0" fontId="9" fillId="6" borderId="17" xfId="0" applyFont="1" applyFill="1" applyBorder="1" applyAlignment="1" applyProtection="1"/>
    <xf numFmtId="0" fontId="9" fillId="6" borderId="18" xfId="0" applyFont="1" applyFill="1" applyBorder="1" applyAlignment="1" applyProtection="1"/>
    <xf numFmtId="0" fontId="1" fillId="6" borderId="15" xfId="0" applyFont="1" applyFill="1" applyBorder="1" applyProtection="1"/>
    <xf numFmtId="0" fontId="9" fillId="6" borderId="15" xfId="0" applyFont="1" applyFill="1" applyBorder="1" applyAlignment="1" applyProtection="1"/>
    <xf numFmtId="0" fontId="1" fillId="6" borderId="16" xfId="0" applyFont="1" applyFill="1" applyBorder="1" applyAlignment="1" applyProtection="1">
      <alignment horizontal="center"/>
    </xf>
    <xf numFmtId="0" fontId="44" fillId="6" borderId="15" xfId="0" applyFont="1" applyFill="1" applyBorder="1" applyAlignment="1" applyProtection="1">
      <alignment horizontal="left"/>
    </xf>
    <xf numFmtId="0" fontId="24" fillId="0" borderId="22" xfId="3" applyFont="1" applyFill="1" applyBorder="1" applyAlignment="1" applyProtection="1">
      <alignment horizontal="left" vertical="top" wrapText="1"/>
      <protection locked="0"/>
    </xf>
    <xf numFmtId="0" fontId="1" fillId="6" borderId="21" xfId="0" applyFont="1" applyFill="1" applyBorder="1" applyAlignment="1" applyProtection="1">
      <alignment horizontal="right" vertical="center" wrapText="1"/>
    </xf>
    <xf numFmtId="0" fontId="1" fillId="6" borderId="21" xfId="0" applyFont="1" applyFill="1" applyBorder="1" applyAlignment="1" applyProtection="1">
      <alignment wrapText="1"/>
    </xf>
    <xf numFmtId="0" fontId="1" fillId="6" borderId="25" xfId="0" applyFont="1" applyFill="1" applyBorder="1" applyAlignment="1" applyProtection="1">
      <alignment horizontal="right" wrapText="1"/>
    </xf>
    <xf numFmtId="0" fontId="9" fillId="6" borderId="17" xfId="0" applyFont="1" applyFill="1" applyBorder="1" applyAlignment="1" applyProtection="1">
      <alignment wrapText="1"/>
    </xf>
    <xf numFmtId="0" fontId="9" fillId="6" borderId="18" xfId="0" applyFont="1" applyFill="1" applyBorder="1" applyAlignment="1" applyProtection="1">
      <alignment wrapText="1"/>
    </xf>
    <xf numFmtId="0" fontId="24" fillId="6" borderId="16" xfId="0" applyNumberFormat="1" applyFont="1" applyFill="1" applyBorder="1" applyAlignment="1" applyProtection="1">
      <alignment vertical="top"/>
    </xf>
    <xf numFmtId="0" fontId="1" fillId="6" borderId="26" xfId="0" applyFont="1" applyFill="1" applyBorder="1" applyAlignment="1" applyProtection="1">
      <alignment horizontal="right" vertical="center" wrapText="1"/>
    </xf>
    <xf numFmtId="0" fontId="24" fillId="0" borderId="27" xfId="3" applyFont="1" applyFill="1" applyBorder="1" applyAlignment="1" applyProtection="1">
      <alignment horizontal="left" vertical="top" wrapText="1"/>
      <protection locked="0"/>
    </xf>
    <xf numFmtId="0" fontId="1" fillId="6" borderId="19" xfId="0" applyFont="1" applyFill="1" applyBorder="1" applyAlignment="1" applyProtection="1">
      <alignment horizontal="right" vertical="center" wrapText="1"/>
    </xf>
    <xf numFmtId="0" fontId="4" fillId="6" borderId="19" xfId="2" applyFill="1" applyBorder="1" applyAlignment="1" applyProtection="1">
      <alignment horizontal="right" vertical="center" wrapText="1"/>
    </xf>
    <xf numFmtId="0" fontId="24" fillId="6" borderId="15" xfId="0" applyNumberFormat="1" applyFont="1" applyFill="1" applyBorder="1" applyAlignment="1" applyProtection="1">
      <alignment vertical="top" wrapText="1"/>
    </xf>
    <xf numFmtId="0" fontId="1" fillId="6" borderId="26" xfId="0" applyFont="1" applyFill="1" applyBorder="1" applyAlignment="1" applyProtection="1">
      <alignment horizontal="right" wrapText="1"/>
    </xf>
    <xf numFmtId="0" fontId="9" fillId="6" borderId="16" xfId="0" applyFont="1" applyFill="1" applyBorder="1" applyAlignment="1" applyProtection="1">
      <alignment horizontal="center" wrapText="1"/>
    </xf>
    <xf numFmtId="43" fontId="7" fillId="6" borderId="16" xfId="3" applyNumberFormat="1" applyFont="1" applyFill="1" applyBorder="1" applyProtection="1"/>
    <xf numFmtId="0" fontId="12" fillId="6" borderId="15" xfId="0" applyFont="1" applyFill="1" applyBorder="1" applyAlignment="1" applyProtection="1">
      <alignment horizontal="left" vertical="center"/>
    </xf>
    <xf numFmtId="0" fontId="1" fillId="6" borderId="16" xfId="0" applyFont="1" applyFill="1" applyBorder="1" applyAlignment="1" applyProtection="1">
      <alignment vertical="center"/>
    </xf>
    <xf numFmtId="0" fontId="1" fillId="6" borderId="15" xfId="0" applyFont="1" applyFill="1" applyBorder="1" applyAlignment="1" applyProtection="1">
      <alignment horizontal="right" vertical="center" wrapText="1"/>
    </xf>
    <xf numFmtId="0" fontId="24" fillId="6" borderId="21" xfId="0" applyFont="1" applyFill="1" applyBorder="1" applyAlignment="1" applyProtection="1">
      <alignment horizontal="right" wrapText="1"/>
    </xf>
    <xf numFmtId="0" fontId="1" fillId="6" borderId="15" xfId="0" applyFont="1" applyFill="1" applyBorder="1" applyAlignment="1" applyProtection="1">
      <alignment wrapText="1"/>
    </xf>
    <xf numFmtId="0" fontId="7" fillId="6" borderId="20" xfId="3" applyFont="1" applyFill="1" applyBorder="1" applyAlignment="1" applyProtection="1">
      <alignment horizontal="center" vertical="center"/>
    </xf>
    <xf numFmtId="0" fontId="1" fillId="6" borderId="21" xfId="0" applyFont="1" applyFill="1" applyBorder="1" applyProtection="1"/>
    <xf numFmtId="0" fontId="1" fillId="6" borderId="0" xfId="0" applyFont="1" applyFill="1" applyBorder="1" applyAlignment="1" applyProtection="1">
      <alignment horizontal="right" vertical="center" wrapText="1"/>
    </xf>
    <xf numFmtId="0" fontId="9" fillId="6" borderId="0" xfId="0" applyFont="1" applyFill="1" applyBorder="1" applyAlignment="1" applyProtection="1">
      <alignment horizontal="center" wrapText="1"/>
    </xf>
    <xf numFmtId="3" fontId="24" fillId="0" borderId="16" xfId="3" applyNumberFormat="1" applyFont="1" applyFill="1" applyBorder="1" applyAlignment="1" applyProtection="1">
      <alignment horizontal="left" vertical="top" wrapText="1"/>
      <protection locked="0"/>
    </xf>
    <xf numFmtId="0" fontId="24" fillId="0" borderId="24" xfId="3" applyNumberFormat="1" applyFont="1" applyFill="1" applyBorder="1" applyAlignment="1" applyProtection="1">
      <alignment horizontal="left" vertical="top" wrapText="1"/>
      <protection locked="0"/>
    </xf>
    <xf numFmtId="0" fontId="1" fillId="0" borderId="0" xfId="7"/>
    <xf numFmtId="0" fontId="1" fillId="0" borderId="0" xfId="0" applyFont="1" applyBorder="1"/>
    <xf numFmtId="0" fontId="1" fillId="0" borderId="0" xfId="0" applyFont="1" applyBorder="1" applyAlignment="1">
      <alignment horizontal="left"/>
    </xf>
    <xf numFmtId="0" fontId="0" fillId="0" borderId="10" xfId="0" applyBorder="1"/>
    <xf numFmtId="0" fontId="0" fillId="0" borderId="12" xfId="0" applyBorder="1"/>
    <xf numFmtId="0" fontId="0" fillId="0" borderId="13" xfId="0" applyBorder="1"/>
    <xf numFmtId="0" fontId="0" fillId="0" borderId="14" xfId="0" applyBorder="1"/>
    <xf numFmtId="0" fontId="0" fillId="0" borderId="28" xfId="0" applyBorder="1"/>
    <xf numFmtId="0" fontId="0" fillId="0" borderId="29" xfId="0" applyBorder="1"/>
    <xf numFmtId="0" fontId="1" fillId="0" borderId="0" xfId="0" applyFont="1" applyBorder="1" applyAlignment="1"/>
    <xf numFmtId="0" fontId="1" fillId="0" borderId="0" xfId="0" applyFont="1" applyAlignment="1"/>
    <xf numFmtId="0" fontId="9" fillId="0" borderId="2" xfId="0" applyFont="1" applyFill="1" applyBorder="1" applyAlignment="1" applyProtection="1">
      <alignment vertical="top"/>
    </xf>
    <xf numFmtId="0" fontId="1" fillId="0" borderId="2" xfId="0" applyFont="1" applyFill="1" applyBorder="1" applyAlignment="1" applyProtection="1">
      <alignment vertical="top"/>
    </xf>
    <xf numFmtId="0" fontId="1" fillId="0" borderId="2" xfId="0" applyFont="1" applyFill="1" applyBorder="1" applyAlignment="1" applyProtection="1">
      <alignment horizontal="left" vertical="top"/>
      <protection locked="0"/>
    </xf>
    <xf numFmtId="0" fontId="9" fillId="0" borderId="0" xfId="0" applyFont="1" applyFill="1" applyAlignment="1" applyProtection="1">
      <alignment horizontal="right"/>
    </xf>
    <xf numFmtId="0" fontId="9" fillId="0" borderId="0" xfId="0" applyFont="1" applyFill="1" applyAlignment="1" applyProtection="1">
      <alignment horizontal="center"/>
    </xf>
    <xf numFmtId="0" fontId="1" fillId="0" borderId="3" xfId="0" applyFont="1" applyFill="1" applyBorder="1" applyAlignment="1" applyProtection="1">
      <alignment horizontal="right" vertical="top" wrapText="1"/>
    </xf>
    <xf numFmtId="0" fontId="9" fillId="0" borderId="0" xfId="0" applyFont="1" applyFill="1" applyAlignment="1" applyProtection="1">
      <alignment horizontal="center" wrapText="1"/>
    </xf>
    <xf numFmtId="164" fontId="9" fillId="6" borderId="0" xfId="0" applyNumberFormat="1" applyFont="1" applyFill="1" applyBorder="1" applyAlignment="1" applyProtection="1">
      <alignment horizontal="left" vertical="top"/>
    </xf>
    <xf numFmtId="0" fontId="0" fillId="0" borderId="0" xfId="0" applyFont="1"/>
    <xf numFmtId="19" fontId="0" fillId="0" borderId="0" xfId="0" applyNumberFormat="1"/>
    <xf numFmtId="14" fontId="0" fillId="0" borderId="0" xfId="0" applyNumberFormat="1"/>
    <xf numFmtId="0" fontId="1" fillId="6" borderId="2"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0" fillId="0" borderId="0" xfId="0" applyAlignment="1">
      <alignment wrapText="1"/>
    </xf>
    <xf numFmtId="0" fontId="0" fillId="0" borderId="0" xfId="0" applyFont="1" applyAlignment="1">
      <alignment wrapText="1"/>
    </xf>
    <xf numFmtId="0" fontId="1" fillId="0" borderId="9" xfId="0" applyFont="1" applyFill="1" applyBorder="1" applyAlignment="1" applyProtection="1">
      <alignment horizontal="left" vertical="top" wrapText="1"/>
      <protection locked="0"/>
    </xf>
    <xf numFmtId="17" fontId="16" fillId="0" borderId="2" xfId="0" applyNumberFormat="1" applyFont="1" applyFill="1" applyBorder="1" applyAlignment="1" applyProtection="1">
      <alignment horizontal="left" vertical="top" wrapText="1"/>
      <protection locked="0"/>
    </xf>
    <xf numFmtId="0" fontId="1" fillId="0" borderId="0" xfId="0" applyFont="1" applyBorder="1" applyAlignment="1">
      <alignment horizontal="center"/>
    </xf>
    <xf numFmtId="0" fontId="15" fillId="0" borderId="0" xfId="0" applyFont="1" applyBorder="1" applyAlignment="1">
      <alignment horizontal="center"/>
    </xf>
    <xf numFmtId="0" fontId="9" fillId="0" borderId="0" xfId="0" applyFont="1" applyBorder="1" applyAlignment="1"/>
    <xf numFmtId="0" fontId="16" fillId="0" borderId="0" xfId="0" applyFont="1" applyBorder="1" applyAlignment="1"/>
    <xf numFmtId="0" fontId="34" fillId="0" borderId="0" xfId="0" applyFont="1" applyBorder="1" applyAlignment="1"/>
    <xf numFmtId="0" fontId="9" fillId="0" borderId="0" xfId="0" applyFont="1" applyBorder="1" applyAlignment="1">
      <alignment horizontal="center"/>
    </xf>
    <xf numFmtId="0" fontId="1" fillId="0" borderId="0" xfId="0" applyFont="1" applyBorder="1" applyAlignment="1">
      <alignment horizontal="left"/>
    </xf>
    <xf numFmtId="0" fontId="15" fillId="0" borderId="0" xfId="0" applyFont="1" applyBorder="1" applyAlignment="1"/>
    <xf numFmtId="0" fontId="1" fillId="0" borderId="0" xfId="0" applyFont="1" applyBorder="1" applyAlignment="1"/>
    <xf numFmtId="0" fontId="12" fillId="0" borderId="0" xfId="0" applyFont="1" applyBorder="1" applyAlignment="1">
      <alignment horizontal="center"/>
    </xf>
    <xf numFmtId="0" fontId="12" fillId="0" borderId="0" xfId="0" applyFont="1" applyBorder="1" applyAlignment="1">
      <alignment horizontal="center" wrapText="1"/>
    </xf>
    <xf numFmtId="0" fontId="1" fillId="0" borderId="30" xfId="0" applyFont="1" applyBorder="1" applyAlignment="1">
      <alignment horizontal="left"/>
    </xf>
    <xf numFmtId="0" fontId="18" fillId="0" borderId="0" xfId="0" applyFont="1" applyBorder="1" applyAlignment="1"/>
    <xf numFmtId="0" fontId="20" fillId="6" borderId="0" xfId="0" applyFont="1" applyFill="1" applyAlignment="1">
      <alignment horizontal="center"/>
    </xf>
    <xf numFmtId="0" fontId="2" fillId="0" borderId="0" xfId="0" applyFont="1" applyBorder="1" applyAlignment="1"/>
    <xf numFmtId="0" fontId="13" fillId="0" borderId="0" xfId="0" applyFont="1" applyBorder="1" applyAlignment="1"/>
    <xf numFmtId="0" fontId="0" fillId="0" borderId="8" xfId="0" applyBorder="1" applyAlignment="1"/>
    <xf numFmtId="0" fontId="20" fillId="6" borderId="0" xfId="0" applyFont="1" applyFill="1" applyAlignment="1" applyProtection="1">
      <alignment horizontal="center"/>
    </xf>
    <xf numFmtId="0" fontId="30" fillId="6" borderId="0" xfId="0" applyFont="1" applyFill="1" applyAlignment="1" applyProtection="1">
      <alignment horizontal="center"/>
    </xf>
    <xf numFmtId="0" fontId="28" fillId="6" borderId="0" xfId="0" applyFont="1" applyFill="1" applyBorder="1" applyAlignment="1" applyProtection="1">
      <alignment wrapText="1"/>
    </xf>
    <xf numFmtId="0" fontId="9" fillId="6" borderId="0" xfId="0" applyFont="1" applyFill="1" applyBorder="1" applyAlignment="1" applyProtection="1">
      <alignment wrapText="1"/>
    </xf>
    <xf numFmtId="0" fontId="9" fillId="6" borderId="0" xfId="0" applyFont="1" applyFill="1" applyBorder="1" applyAlignment="1" applyProtection="1">
      <alignment horizontal="right" wrapText="1"/>
    </xf>
    <xf numFmtId="0" fontId="8" fillId="6" borderId="0" xfId="0" applyFont="1" applyFill="1" applyBorder="1" applyAlignment="1" applyProtection="1">
      <alignment horizontal="center"/>
    </xf>
    <xf numFmtId="0" fontId="8" fillId="6" borderId="0" xfId="0" applyFont="1" applyFill="1" applyBorder="1" applyProtection="1"/>
    <xf numFmtId="0" fontId="20" fillId="6" borderId="0" xfId="0" applyFont="1" applyFill="1" applyBorder="1" applyAlignment="1" applyProtection="1">
      <alignment horizontal="center"/>
    </xf>
    <xf numFmtId="0" fontId="20" fillId="6" borderId="0" xfId="0" applyFont="1" applyFill="1" applyAlignment="1" applyProtection="1">
      <alignment horizontal="center"/>
      <protection locked="0"/>
    </xf>
    <xf numFmtId="0" fontId="8" fillId="6" borderId="0" xfId="0" applyFont="1" applyFill="1" applyAlignment="1" applyProtection="1">
      <alignment horizontal="center" wrapText="1"/>
      <protection locked="0"/>
    </xf>
    <xf numFmtId="0" fontId="8" fillId="6" borderId="0" xfId="0" applyFont="1" applyFill="1" applyAlignment="1" applyProtection="1">
      <alignment horizontal="center"/>
      <protection locked="0"/>
    </xf>
    <xf numFmtId="0" fontId="22" fillId="6" borderId="0" xfId="0" applyFont="1" applyFill="1" applyAlignment="1" applyProtection="1">
      <alignment horizontal="center"/>
      <protection locked="0"/>
    </xf>
    <xf numFmtId="0" fontId="10" fillId="6" borderId="0" xfId="0" applyFont="1" applyFill="1" applyAlignment="1" applyProtection="1">
      <alignment wrapText="1"/>
      <protection locked="0"/>
    </xf>
    <xf numFmtId="0" fontId="48" fillId="6" borderId="0" xfId="0" applyFont="1" applyFill="1" applyAlignment="1" applyProtection="1">
      <alignment wrapText="1"/>
      <protection locked="0"/>
    </xf>
    <xf numFmtId="0" fontId="8" fillId="6" borderId="0" xfId="0" applyFont="1" applyFill="1" applyAlignment="1" applyProtection="1">
      <alignment horizontal="center" wrapText="1"/>
    </xf>
    <xf numFmtId="0" fontId="8" fillId="6" borderId="0" xfId="0" applyFont="1" applyFill="1" applyAlignment="1" applyProtection="1">
      <alignment horizontal="center"/>
    </xf>
    <xf numFmtId="0" fontId="1" fillId="0" borderId="3" xfId="0" applyFont="1" applyFill="1" applyBorder="1" applyAlignment="1" applyProtection="1">
      <alignment horizontal="left" vertical="top"/>
      <protection locked="0"/>
    </xf>
    <xf numFmtId="0" fontId="16" fillId="0" borderId="31"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top"/>
      <protection locked="0"/>
    </xf>
    <xf numFmtId="0" fontId="49" fillId="6" borderId="13" xfId="0" applyFont="1" applyFill="1" applyBorder="1" applyAlignment="1" applyProtection="1">
      <alignment horizontal="left" vertical="top" wrapText="1" indent="3"/>
    </xf>
    <xf numFmtId="0" fontId="49" fillId="6" borderId="0" xfId="0" applyFont="1" applyFill="1" applyBorder="1" applyAlignment="1" applyProtection="1">
      <alignment horizontal="left" vertical="top" wrapText="1" indent="3"/>
    </xf>
    <xf numFmtId="0" fontId="49" fillId="6" borderId="14" xfId="0" applyFont="1" applyFill="1" applyBorder="1" applyAlignment="1" applyProtection="1">
      <alignment horizontal="left" vertical="top" wrapText="1" indent="3"/>
    </xf>
    <xf numFmtId="0" fontId="9" fillId="6" borderId="10" xfId="0" applyFont="1" applyFill="1" applyBorder="1" applyAlignment="1" applyProtection="1">
      <alignment vertical="top" wrapText="1"/>
    </xf>
    <xf numFmtId="0" fontId="9" fillId="6" borderId="11" xfId="0" applyFont="1" applyFill="1" applyBorder="1" applyAlignment="1" applyProtection="1">
      <alignment vertical="top" wrapText="1"/>
    </xf>
    <xf numFmtId="0" fontId="9" fillId="6" borderId="12" xfId="0" applyFont="1" applyFill="1" applyBorder="1" applyAlignment="1" applyProtection="1">
      <alignment vertical="top" wrapText="1"/>
    </xf>
    <xf numFmtId="0" fontId="1" fillId="6" borderId="3" xfId="0" applyFont="1" applyFill="1" applyBorder="1" applyAlignment="1" applyProtection="1">
      <alignment vertical="top" wrapText="1"/>
    </xf>
    <xf numFmtId="0" fontId="16" fillId="6" borderId="9" xfId="0" applyFont="1" applyFill="1" applyBorder="1" applyAlignment="1" applyProtection="1">
      <alignment vertical="top" wrapText="1"/>
    </xf>
    <xf numFmtId="0" fontId="16" fillId="6" borderId="3" xfId="0" applyFont="1" applyFill="1" applyBorder="1" applyAlignment="1" applyProtection="1">
      <alignment vertical="top" wrapText="1"/>
    </xf>
    <xf numFmtId="0" fontId="16" fillId="0" borderId="3" xfId="0" applyFont="1" applyFill="1" applyBorder="1" applyAlignment="1" applyProtection="1">
      <alignment horizontal="left" vertical="top" wrapText="1"/>
      <protection locked="0"/>
    </xf>
    <xf numFmtId="0" fontId="16" fillId="0" borderId="3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20" fillId="6" borderId="0" xfId="0" applyFont="1" applyFill="1" applyAlignment="1" applyProtection="1">
      <alignment horizontal="center" vertical="top" wrapText="1"/>
    </xf>
    <xf numFmtId="0" fontId="1" fillId="6" borderId="0" xfId="0" applyFont="1" applyFill="1" applyBorder="1" applyAlignment="1" applyProtection="1">
      <alignment horizontal="left" vertical="top" wrapText="1"/>
    </xf>
    <xf numFmtId="0" fontId="16" fillId="6" borderId="12"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22" fillId="6" borderId="0" xfId="0" applyFont="1" applyFill="1" applyAlignment="1" applyProtection="1">
      <alignment horizontal="center"/>
    </xf>
    <xf numFmtId="0" fontId="20" fillId="6" borderId="0" xfId="0" applyFont="1" applyFill="1" applyAlignment="1" applyProtection="1">
      <alignment horizontal="center" wrapText="1"/>
    </xf>
    <xf numFmtId="0" fontId="1" fillId="6" borderId="25" xfId="0" applyFont="1" applyFill="1" applyBorder="1" applyAlignment="1" applyProtection="1">
      <alignment horizontal="left" wrapText="1" indent="1"/>
    </xf>
    <xf numFmtId="0" fontId="1" fillId="6" borderId="32" xfId="0" applyFont="1" applyFill="1" applyBorder="1" applyAlignment="1" applyProtection="1">
      <alignment horizontal="left" wrapText="1" indent="1"/>
    </xf>
    <xf numFmtId="0" fontId="9" fillId="6" borderId="33" xfId="0" applyFont="1" applyFill="1" applyBorder="1" applyAlignment="1" applyProtection="1">
      <alignment horizontal="left" vertical="center" wrapText="1"/>
    </xf>
    <xf numFmtId="0" fontId="9" fillId="6" borderId="34" xfId="0" applyFont="1" applyFill="1" applyBorder="1" applyAlignment="1" applyProtection="1">
      <alignment horizontal="left" vertical="center" wrapText="1"/>
    </xf>
    <xf numFmtId="0" fontId="1" fillId="6" borderId="17" xfId="0" applyFont="1" applyFill="1" applyBorder="1" applyAlignment="1" applyProtection="1">
      <alignment horizontal="left" vertical="top" wrapText="1" indent="1"/>
    </xf>
    <xf numFmtId="0" fontId="1" fillId="6" borderId="18" xfId="0" applyFont="1" applyFill="1" applyBorder="1" applyAlignment="1" applyProtection="1">
      <alignment horizontal="left" vertical="top" wrapText="1" indent="1"/>
    </xf>
    <xf numFmtId="0" fontId="4" fillId="6" borderId="15" xfId="2" applyFill="1" applyBorder="1" applyAlignment="1" applyProtection="1">
      <alignment horizontal="left" vertical="top" wrapText="1" indent="5"/>
    </xf>
    <xf numFmtId="0" fontId="4" fillId="6" borderId="16" xfId="2" applyFill="1" applyBorder="1" applyAlignment="1" applyProtection="1">
      <alignment horizontal="left" wrapText="1" indent="5"/>
    </xf>
  </cellXfs>
  <cellStyles count="8">
    <cellStyle name="Entrada" xfId="3" builtinId="20"/>
    <cellStyle name="GreyOrWhite" xfId="1"/>
    <cellStyle name="Hipervínculo" xfId="2" builtinId="8"/>
    <cellStyle name="Normal" xfId="0" builtinId="0"/>
    <cellStyle name="Normal 2" xfId="4"/>
    <cellStyle name="Normal 3" xfId="5"/>
    <cellStyle name="Normal_LIST" xfId="6"/>
    <cellStyle name="Normal_UNDP_GEF_ST_2011_V08_CCMitigation"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jpeg"/><Relationship Id="rId18" Type="http://schemas.openxmlformats.org/officeDocument/2006/relationships/hyperlink" Target="#FinProg"/><Relationship Id="rId26" Type="http://schemas.openxmlformats.org/officeDocument/2006/relationships/image" Target="../media/image19.jpeg"/><Relationship Id="rId3" Type="http://schemas.openxmlformats.org/officeDocument/2006/relationships/image" Target="../media/image3.jpeg"/><Relationship Id="rId21" Type="http://schemas.openxmlformats.org/officeDocument/2006/relationships/image" Target="../media/image16.jpeg"/><Relationship Id="rId7" Type="http://schemas.openxmlformats.org/officeDocument/2006/relationships/image" Target="../media/image7.jpeg"/><Relationship Id="rId12" Type="http://schemas.openxmlformats.org/officeDocument/2006/relationships/hyperlink" Target="#Obj"/><Relationship Id="rId17" Type="http://schemas.openxmlformats.org/officeDocument/2006/relationships/image" Target="../media/image14.jpeg"/><Relationship Id="rId25" Type="http://schemas.openxmlformats.org/officeDocument/2006/relationships/image" Target="../media/image18.jpeg"/><Relationship Id="rId2" Type="http://schemas.openxmlformats.org/officeDocument/2006/relationships/image" Target="../media/image2.jpeg"/><Relationship Id="rId16" Type="http://schemas.openxmlformats.org/officeDocument/2006/relationships/hyperlink" Target="#FinAction"/><Relationship Id="rId20" Type="http://schemas.openxmlformats.org/officeDocument/2006/relationships/hyperlink" Target="#ActionP"/><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hyperlink" Target="#OutAction"/><Relationship Id="rId5" Type="http://schemas.openxmlformats.org/officeDocument/2006/relationships/image" Target="../media/image5.jpeg"/><Relationship Id="rId15" Type="http://schemas.openxmlformats.org/officeDocument/2006/relationships/image" Target="../media/image13.jpeg"/><Relationship Id="rId23" Type="http://schemas.openxmlformats.org/officeDocument/2006/relationships/image" Target="../media/image17.jpeg"/><Relationship Id="rId10" Type="http://schemas.openxmlformats.org/officeDocument/2006/relationships/image" Target="../media/image10.jpeg"/><Relationship Id="rId19" Type="http://schemas.openxmlformats.org/officeDocument/2006/relationships/image" Target="../media/image1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hyperlink" Target="#OutProg"/><Relationship Id="rId22" Type="http://schemas.openxmlformats.org/officeDocument/2006/relationships/hyperlink" Target="#Prog"/><Relationship Id="rId27"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2217420</xdr:colOff>
      <xdr:row>0</xdr:row>
      <xdr:rowOff>0</xdr:rowOff>
    </xdr:to>
    <xdr:grpSp>
      <xdr:nvGrpSpPr>
        <xdr:cNvPr id="224697" name="Group 135"/>
        <xdr:cNvGrpSpPr>
          <a:grpSpLocks/>
        </xdr:cNvGrpSpPr>
      </xdr:nvGrpSpPr>
      <xdr:grpSpPr bwMode="auto">
        <a:xfrm>
          <a:off x="944880" y="0"/>
          <a:ext cx="2804160" cy="0"/>
          <a:chOff x="19" y="110"/>
          <a:chExt cx="954" cy="42"/>
        </a:xfrm>
      </xdr:grpSpPr>
      <xdr:pic macro="[0]!Picture50_Click">
        <xdr:nvPicPr>
          <xdr:cNvPr id="224700" name="Picture 51" descr="BasicDa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 y="113"/>
            <a:ext cx="7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51_Click">
        <xdr:nvPicPr>
          <xdr:cNvPr id="224701" name="Picture 52" descr="Indicato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 y="112"/>
            <a:ext cx="9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53_Click">
        <xdr:nvPicPr>
          <xdr:cNvPr id="224702" name="Picture 54" descr="Proj"/>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 y="112"/>
            <a:ext cx="5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55_Click">
        <xdr:nvPicPr>
          <xdr:cNvPr id="224703" name="Picture 56" descr="CoFi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8" y="110"/>
            <a:ext cx="9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56_Click">
        <xdr:nvPicPr>
          <xdr:cNvPr id="224704" name="Picture 57" descr="Outcom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6" y="111"/>
            <a:ext cx="6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21_Click">
        <xdr:nvPicPr>
          <xdr:cNvPr id="224705" name="Picture 61" descr="Good"/>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5" y="110"/>
            <a:ext cx="9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61_Click">
        <xdr:nvPicPr>
          <xdr:cNvPr id="224706" name="Picture 62" descr="Procu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4" y="111"/>
            <a:ext cx="8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62_Click">
        <xdr:nvPicPr>
          <xdr:cNvPr id="224707" name="Picture 63" descr="Risk"/>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6" y="110"/>
            <a:ext cx="3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24_Click">
        <xdr:nvPicPr>
          <xdr:cNvPr id="224708" name="Picture 64" descr="AddFin"/>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6" y="110"/>
            <a:ext cx="8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25_Click">
        <xdr:nvPicPr>
          <xdr:cNvPr id="224709" name="Picture 65" descr="End"/>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72" y="110"/>
            <a:ext cx="9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macro="[0]!Picture65_Click">
        <xdr:nvPicPr>
          <xdr:cNvPr id="224710" name="Picture 66" descr="Finance"/>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3" y="110"/>
            <a:ext cx="5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1" name="Picture 123" descr="Obj">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59" y="115"/>
            <a:ext cx="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2" name="Picture 125" descr="OutProg">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00" y="134"/>
            <a:ext cx="12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3" name="Picture 126" descr="FinAction">
            <a:hlinkClick xmlns:r="http://schemas.openxmlformats.org/officeDocument/2006/relationships" r:id="rId16"/>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1" y="133"/>
            <a:ext cx="13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4" name="Picture 127" descr="FinProg">
            <a:hlinkClick xmlns:r="http://schemas.openxmlformats.org/officeDocument/2006/relationships" r:id="rId18"/>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74" y="135"/>
            <a:ext cx="11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5" name="Picture 128" descr="ObjAction">
            <a:hlinkClick xmlns:r="http://schemas.openxmlformats.org/officeDocument/2006/relationships" r:id="rId20"/>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50" y="134"/>
            <a:ext cx="14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6" name="Picture 129" descr="ObjProg">
            <a:hlinkClick xmlns:r="http://schemas.openxmlformats.org/officeDocument/2006/relationships" r:id="rId22"/>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1" y="135"/>
            <a:ext cx="12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4717" name="Picture 130" descr="OutAction">
            <a:hlinkClick xmlns:r="http://schemas.openxmlformats.org/officeDocument/2006/relationships" r:id="rId24"/>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29" y="135"/>
            <a:ext cx="141"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1409700</xdr:colOff>
      <xdr:row>0</xdr:row>
      <xdr:rowOff>175260</xdr:rowOff>
    </xdr:from>
    <xdr:to>
      <xdr:col>7</xdr:col>
      <xdr:colOff>2065020</xdr:colOff>
      <xdr:row>7</xdr:row>
      <xdr:rowOff>137160</xdr:rowOff>
    </xdr:to>
    <xdr:pic>
      <xdr:nvPicPr>
        <xdr:cNvPr id="224698" name="Picture 4" descr="bundp20mm"/>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374380" y="175260"/>
          <a:ext cx="655320" cy="124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548640</xdr:colOff>
      <xdr:row>1</xdr:row>
      <xdr:rowOff>38100</xdr:rowOff>
    </xdr:from>
    <xdr:to>
      <xdr:col>6</xdr:col>
      <xdr:colOff>1531620</xdr:colOff>
      <xdr:row>7</xdr:row>
      <xdr:rowOff>99060</xdr:rowOff>
    </xdr:to>
    <xdr:pic>
      <xdr:nvPicPr>
        <xdr:cNvPr id="224699" name="Picture 22"/>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709160" y="220980"/>
          <a:ext cx="98298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236220</xdr:colOff>
      <xdr:row>9</xdr:row>
      <xdr:rowOff>68580</xdr:rowOff>
    </xdr:to>
    <xdr:grpSp>
      <xdr:nvGrpSpPr>
        <xdr:cNvPr id="233560" name="Group 49"/>
        <xdr:cNvGrpSpPr>
          <a:grpSpLocks/>
        </xdr:cNvGrpSpPr>
      </xdr:nvGrpSpPr>
      <xdr:grpSpPr bwMode="auto">
        <a:xfrm>
          <a:off x="180975" y="180975"/>
          <a:ext cx="10408920" cy="1516380"/>
          <a:chOff x="19" y="20"/>
          <a:chExt cx="1092" cy="167"/>
        </a:xfrm>
      </xdr:grpSpPr>
      <xdr:pic>
        <xdr:nvPicPr>
          <xdr:cNvPr id="233561" name="Picture 5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5107" name="Text Box 51"/>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3563" name="Picture 5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2331720</xdr:colOff>
      <xdr:row>9</xdr:row>
      <xdr:rowOff>68580</xdr:rowOff>
    </xdr:to>
    <xdr:grpSp>
      <xdr:nvGrpSpPr>
        <xdr:cNvPr id="234580" name="Group 49"/>
        <xdr:cNvGrpSpPr>
          <a:grpSpLocks/>
        </xdr:cNvGrpSpPr>
      </xdr:nvGrpSpPr>
      <xdr:grpSpPr bwMode="auto">
        <a:xfrm>
          <a:off x="182880" y="182880"/>
          <a:ext cx="10698480" cy="1531620"/>
          <a:chOff x="19" y="20"/>
          <a:chExt cx="1092" cy="167"/>
        </a:xfrm>
      </xdr:grpSpPr>
      <xdr:pic>
        <xdr:nvPicPr>
          <xdr:cNvPr id="234581" name="Picture 5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8179" name="Text Box 51"/>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4583" name="Picture 5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6156960</xdr:colOff>
      <xdr:row>9</xdr:row>
      <xdr:rowOff>68580</xdr:rowOff>
    </xdr:to>
    <xdr:grpSp>
      <xdr:nvGrpSpPr>
        <xdr:cNvPr id="235604" name="Group 49"/>
        <xdr:cNvGrpSpPr>
          <a:grpSpLocks/>
        </xdr:cNvGrpSpPr>
      </xdr:nvGrpSpPr>
      <xdr:grpSpPr bwMode="auto">
        <a:xfrm>
          <a:off x="182880" y="182880"/>
          <a:ext cx="10683240" cy="1531620"/>
          <a:chOff x="19" y="20"/>
          <a:chExt cx="1092" cy="167"/>
        </a:xfrm>
      </xdr:grpSpPr>
      <xdr:pic>
        <xdr:nvPicPr>
          <xdr:cNvPr id="235605" name="Picture 5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 Box 51"/>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5607" name="Picture 5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22860</xdr:colOff>
      <xdr:row>10</xdr:row>
      <xdr:rowOff>175260</xdr:rowOff>
    </xdr:to>
    <xdr:grpSp>
      <xdr:nvGrpSpPr>
        <xdr:cNvPr id="236628" name="Group 18"/>
        <xdr:cNvGrpSpPr>
          <a:grpSpLocks/>
        </xdr:cNvGrpSpPr>
      </xdr:nvGrpSpPr>
      <xdr:grpSpPr bwMode="auto">
        <a:xfrm>
          <a:off x="182880" y="182880"/>
          <a:ext cx="10690860" cy="1539240"/>
          <a:chOff x="19" y="20"/>
          <a:chExt cx="1092" cy="167"/>
        </a:xfrm>
      </xdr:grpSpPr>
      <xdr:pic>
        <xdr:nvPicPr>
          <xdr:cNvPr id="236629" name="Picture 19"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3268" name="Text Box 20"/>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6631" name="Picture 21"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266700</xdr:colOff>
      <xdr:row>9</xdr:row>
      <xdr:rowOff>68580</xdr:rowOff>
    </xdr:to>
    <xdr:grpSp>
      <xdr:nvGrpSpPr>
        <xdr:cNvPr id="237652" name="Group 35"/>
        <xdr:cNvGrpSpPr>
          <a:grpSpLocks/>
        </xdr:cNvGrpSpPr>
      </xdr:nvGrpSpPr>
      <xdr:grpSpPr bwMode="auto">
        <a:xfrm>
          <a:off x="182880" y="182880"/>
          <a:ext cx="10698480" cy="1531620"/>
          <a:chOff x="19" y="20"/>
          <a:chExt cx="1092" cy="167"/>
        </a:xfrm>
      </xdr:grpSpPr>
      <xdr:pic>
        <xdr:nvPicPr>
          <xdr:cNvPr id="237653" name="Picture 36"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309" name="Text Box 37"/>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7655" name="Picture 38"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38100</xdr:colOff>
      <xdr:row>9</xdr:row>
      <xdr:rowOff>68580</xdr:rowOff>
    </xdr:to>
    <xdr:grpSp>
      <xdr:nvGrpSpPr>
        <xdr:cNvPr id="238677" name="Group 36"/>
        <xdr:cNvGrpSpPr>
          <a:grpSpLocks/>
        </xdr:cNvGrpSpPr>
      </xdr:nvGrpSpPr>
      <xdr:grpSpPr bwMode="auto">
        <a:xfrm>
          <a:off x="182880" y="182880"/>
          <a:ext cx="10698480" cy="1531620"/>
          <a:chOff x="19" y="20"/>
          <a:chExt cx="1092" cy="167"/>
        </a:xfrm>
      </xdr:grpSpPr>
      <xdr:pic>
        <xdr:nvPicPr>
          <xdr:cNvPr id="238678" name="Picture 37"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502" name="Text Box 38"/>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8680" name="Picture 39"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114300</xdr:colOff>
      <xdr:row>9</xdr:row>
      <xdr:rowOff>68580</xdr:rowOff>
    </xdr:to>
    <xdr:grpSp>
      <xdr:nvGrpSpPr>
        <xdr:cNvPr id="202317" name="Group 36"/>
        <xdr:cNvGrpSpPr>
          <a:grpSpLocks/>
        </xdr:cNvGrpSpPr>
      </xdr:nvGrpSpPr>
      <xdr:grpSpPr bwMode="auto">
        <a:xfrm>
          <a:off x="182880" y="182880"/>
          <a:ext cx="10698480" cy="1531620"/>
          <a:chOff x="19" y="20"/>
          <a:chExt cx="1092" cy="167"/>
        </a:xfrm>
      </xdr:grpSpPr>
      <xdr:pic>
        <xdr:nvPicPr>
          <xdr:cNvPr id="202318" name="Picture 37"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8"/>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02320" name="Picture 39"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144780</xdr:colOff>
      <xdr:row>9</xdr:row>
      <xdr:rowOff>68580</xdr:rowOff>
    </xdr:to>
    <xdr:grpSp>
      <xdr:nvGrpSpPr>
        <xdr:cNvPr id="203375" name="Group 36"/>
        <xdr:cNvGrpSpPr>
          <a:grpSpLocks/>
        </xdr:cNvGrpSpPr>
      </xdr:nvGrpSpPr>
      <xdr:grpSpPr bwMode="auto">
        <a:xfrm>
          <a:off x="182880" y="182880"/>
          <a:ext cx="10698480" cy="1531620"/>
          <a:chOff x="19" y="20"/>
          <a:chExt cx="1092" cy="167"/>
        </a:xfrm>
      </xdr:grpSpPr>
      <xdr:pic>
        <xdr:nvPicPr>
          <xdr:cNvPr id="203376" name="Picture 37"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8"/>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03378" name="Picture 39"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495300</xdr:colOff>
      <xdr:row>6</xdr:row>
      <xdr:rowOff>144780</xdr:rowOff>
    </xdr:to>
    <xdr:grpSp>
      <xdr:nvGrpSpPr>
        <xdr:cNvPr id="225364" name="Group 5"/>
        <xdr:cNvGrpSpPr>
          <a:grpSpLocks/>
        </xdr:cNvGrpSpPr>
      </xdr:nvGrpSpPr>
      <xdr:grpSpPr bwMode="auto">
        <a:xfrm>
          <a:off x="182880" y="182880"/>
          <a:ext cx="10462260" cy="1059180"/>
          <a:chOff x="19" y="20"/>
          <a:chExt cx="1090" cy="116"/>
        </a:xfrm>
      </xdr:grpSpPr>
      <xdr:pic>
        <xdr:nvPicPr>
          <xdr:cNvPr id="225365" name="Picture 6"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5366" name="Picture 3" descr="UNDP Logo.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 y="31"/>
            <a:ext cx="57" cy="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4328" name="Text Box 8"/>
          <xdr:cNvSpPr txBox="1">
            <a:spLocks noChangeArrowheads="1"/>
          </xdr:cNvSpPr>
        </xdr:nvSpPr>
        <xdr:spPr bwMode="auto">
          <a:xfrm>
            <a:off x="688" y="43"/>
            <a:ext cx="320" cy="43"/>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7620</xdr:colOff>
      <xdr:row>10</xdr:row>
      <xdr:rowOff>175260</xdr:rowOff>
    </xdr:to>
    <xdr:grpSp>
      <xdr:nvGrpSpPr>
        <xdr:cNvPr id="226388" name="Group 16"/>
        <xdr:cNvGrpSpPr>
          <a:grpSpLocks/>
        </xdr:cNvGrpSpPr>
      </xdr:nvGrpSpPr>
      <xdr:grpSpPr bwMode="auto">
        <a:xfrm>
          <a:off x="182880" y="182880"/>
          <a:ext cx="10690860" cy="1539240"/>
          <a:chOff x="19" y="20"/>
          <a:chExt cx="1092" cy="167"/>
        </a:xfrm>
      </xdr:grpSpPr>
      <xdr:pic>
        <xdr:nvPicPr>
          <xdr:cNvPr id="226389" name="Picture 17"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4530" name="Text Box 18"/>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26391" name="Picture 19"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xdr:from>
          <xdr:col>3</xdr:col>
          <xdr:colOff>3219450</xdr:colOff>
          <xdr:row>25</xdr:row>
          <xdr:rowOff>95250</xdr:rowOff>
        </xdr:from>
        <xdr:to>
          <xdr:col>3</xdr:col>
          <xdr:colOff>5553075</xdr:colOff>
          <xdr:row>26</xdr:row>
          <xdr:rowOff>142875</xdr:rowOff>
        </xdr:to>
        <xdr:sp macro="" textlink="">
          <xdr:nvSpPr>
            <xdr:cNvPr id="64522" name="Button 10" hidden="1">
              <a:extLst>
                <a:ext uri="{63B3BB69-23CF-44E3-9099-C40C66FF867C}">
                  <a14:compatExt spid="_x0000_s645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SV" sz="1100" b="0" i="0" u="none" strike="noStrike" baseline="0">
                  <a:solidFill>
                    <a:srgbClr val="000000"/>
                  </a:solidFill>
                  <a:latin typeface="Calibri"/>
                  <a:cs typeface="Calibri"/>
                </a:rPr>
                <a:t>APR/PIR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7934325</xdr:colOff>
          <xdr:row>22</xdr:row>
          <xdr:rowOff>180975</xdr:rowOff>
        </xdr:from>
        <xdr:to>
          <xdr:col>4</xdr:col>
          <xdr:colOff>514350</xdr:colOff>
          <xdr:row>22</xdr:row>
          <xdr:rowOff>371475</xdr:rowOff>
        </xdr:to>
        <xdr:sp macro="" textlink="">
          <xdr:nvSpPr>
            <xdr:cNvPr id="64524" name="Button 12" hidden="1">
              <a:extLst>
                <a:ext uri="{63B3BB69-23CF-44E3-9099-C40C66FF867C}">
                  <a14:compatExt spid="_x0000_s645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SV" sz="900" b="0" i="0" u="none" strike="noStrike" baseline="0">
                  <a:solidFill>
                    <a:srgbClr val="000000"/>
                  </a:solidFill>
                  <a:latin typeface="Calibri"/>
                  <a:cs typeface="Calibri"/>
                </a:rPr>
                <a:t>Check empty tabs and cells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5638800</xdr:colOff>
          <xdr:row>22</xdr:row>
          <xdr:rowOff>400050</xdr:rowOff>
        </xdr:from>
        <xdr:to>
          <xdr:col>3</xdr:col>
          <xdr:colOff>6991350</xdr:colOff>
          <xdr:row>22</xdr:row>
          <xdr:rowOff>571500</xdr:rowOff>
        </xdr:to>
        <xdr:sp macro="" textlink="">
          <xdr:nvSpPr>
            <xdr:cNvPr id="64526" name="Button 14" hidden="1">
              <a:extLst>
                <a:ext uri="{63B3BB69-23CF-44E3-9099-C40C66FF867C}">
                  <a14:compatExt spid="_x0000_s645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SV" sz="900" b="0" i="0" u="none" strike="noStrike" baseline="0">
                  <a:solidFill>
                    <a:srgbClr val="000000"/>
                  </a:solidFill>
                  <a:latin typeface="Calibri"/>
                  <a:cs typeface="Calibri"/>
                </a:rPr>
                <a:t>Cells recently changed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4924425</xdr:colOff>
          <xdr:row>22</xdr:row>
          <xdr:rowOff>571500</xdr:rowOff>
        </xdr:from>
        <xdr:to>
          <xdr:col>3</xdr:col>
          <xdr:colOff>5610225</xdr:colOff>
          <xdr:row>22</xdr:row>
          <xdr:rowOff>742950</xdr:rowOff>
        </xdr:to>
        <xdr:sp macro="" textlink="">
          <xdr:nvSpPr>
            <xdr:cNvPr id="64527" name="Button 15" hidden="1">
              <a:extLst>
                <a:ext uri="{63B3BB69-23CF-44E3-9099-C40C66FF867C}">
                  <a14:compatExt spid="_x0000_s645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SV" sz="900" b="0" i="0" u="none" strike="noStrike" baseline="0">
                  <a:solidFill>
                    <a:srgbClr val="000000"/>
                  </a:solidFill>
                  <a:latin typeface="Calibri"/>
                  <a:cs typeface="Calibri"/>
                </a:rPr>
                <a:t>Key Data</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1249680</xdr:colOff>
      <xdr:row>8</xdr:row>
      <xdr:rowOff>259080</xdr:rowOff>
    </xdr:to>
    <xdr:grpSp>
      <xdr:nvGrpSpPr>
        <xdr:cNvPr id="227418" name="Group 125"/>
        <xdr:cNvGrpSpPr>
          <a:grpSpLocks/>
        </xdr:cNvGrpSpPr>
      </xdr:nvGrpSpPr>
      <xdr:grpSpPr bwMode="auto">
        <a:xfrm>
          <a:off x="182880" y="182880"/>
          <a:ext cx="10706100" cy="1539240"/>
          <a:chOff x="19" y="20"/>
          <a:chExt cx="1092" cy="167"/>
        </a:xfrm>
      </xdr:grpSpPr>
      <xdr:pic>
        <xdr:nvPicPr>
          <xdr:cNvPr id="227419" name="Picture 12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8010" name="Text Box 122"/>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27421" name="Picture 124"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106680</xdr:colOff>
      <xdr:row>8</xdr:row>
      <xdr:rowOff>259080</xdr:rowOff>
    </xdr:to>
    <xdr:grpSp>
      <xdr:nvGrpSpPr>
        <xdr:cNvPr id="228436" name="Group 71"/>
        <xdr:cNvGrpSpPr>
          <a:grpSpLocks/>
        </xdr:cNvGrpSpPr>
      </xdr:nvGrpSpPr>
      <xdr:grpSpPr bwMode="auto">
        <a:xfrm>
          <a:off x="182880" y="182880"/>
          <a:ext cx="10690860" cy="1539240"/>
          <a:chOff x="19" y="20"/>
          <a:chExt cx="1092" cy="167"/>
        </a:xfrm>
      </xdr:grpSpPr>
      <xdr:pic>
        <xdr:nvPicPr>
          <xdr:cNvPr id="228437" name="Picture 72"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8985" name="Text Box 73"/>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28439" name="Picture 74"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792480</xdr:colOff>
      <xdr:row>10</xdr:row>
      <xdr:rowOff>182880</xdr:rowOff>
    </xdr:to>
    <xdr:grpSp>
      <xdr:nvGrpSpPr>
        <xdr:cNvPr id="229462" name="Group 29"/>
        <xdr:cNvGrpSpPr>
          <a:grpSpLocks/>
        </xdr:cNvGrpSpPr>
      </xdr:nvGrpSpPr>
      <xdr:grpSpPr bwMode="auto">
        <a:xfrm>
          <a:off x="182880" y="182880"/>
          <a:ext cx="10698480" cy="1546860"/>
          <a:chOff x="19" y="20"/>
          <a:chExt cx="1092" cy="167"/>
        </a:xfrm>
      </xdr:grpSpPr>
      <xdr:pic>
        <xdr:nvPicPr>
          <xdr:cNvPr id="229463" name="Picture 3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9967" name="Text Box 31"/>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29465" name="Picture 3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2148840</xdr:colOff>
      <xdr:row>10</xdr:row>
      <xdr:rowOff>182880</xdr:rowOff>
    </xdr:to>
    <xdr:grpSp>
      <xdr:nvGrpSpPr>
        <xdr:cNvPr id="230484" name="Group 19"/>
        <xdr:cNvGrpSpPr>
          <a:grpSpLocks/>
        </xdr:cNvGrpSpPr>
      </xdr:nvGrpSpPr>
      <xdr:grpSpPr bwMode="auto">
        <a:xfrm>
          <a:off x="182880" y="182880"/>
          <a:ext cx="6888480" cy="1546860"/>
          <a:chOff x="19" y="20"/>
          <a:chExt cx="1092" cy="167"/>
        </a:xfrm>
      </xdr:grpSpPr>
      <xdr:pic>
        <xdr:nvPicPr>
          <xdr:cNvPr id="230485" name="Picture 20"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981" name="Text Box 21"/>
          <xdr:cNvSpPr txBox="1">
            <a:spLocks noChangeArrowheads="1"/>
          </xdr:cNvSpPr>
        </xdr:nvSpPr>
        <xdr:spPr bwMode="auto">
          <a:xfrm>
            <a:off x="688" y="43"/>
            <a:ext cx="323" cy="44"/>
          </a:xfrm>
          <a:prstGeom prst="rect">
            <a:avLst/>
          </a:prstGeom>
          <a:noFill/>
          <a:ln>
            <a:noFill/>
          </a:ln>
          <a:extLst/>
        </xdr:spPr>
        <xdr:txBody>
          <a:bodyPr vertOverflow="clip" wrap="square" lIns="36576" tIns="27432" rIns="36576" bIns="0" anchor="t" upright="1"/>
          <a:lstStyle/>
          <a:p>
            <a:pPr algn="ctr" rtl="0">
              <a:lnSpc>
                <a:spcPts val="1400"/>
              </a:lnSpc>
              <a:defRPr sz="1000"/>
            </a:pPr>
            <a:r>
              <a:rPr lang="en-CA" sz="1200" b="0" i="0" u="none" strike="noStrike" baseline="0">
                <a:solidFill>
                  <a:srgbClr val="FFFFFF"/>
                </a:solidFill>
                <a:latin typeface="Candara"/>
              </a:rPr>
              <a:t>2012 Annual Project Review (APR)</a:t>
            </a:r>
          </a:p>
          <a:p>
            <a:pPr algn="ctr" rtl="0">
              <a:lnSpc>
                <a:spcPts val="1400"/>
              </a:lnSpc>
              <a:defRPr sz="1000"/>
            </a:pPr>
            <a:r>
              <a:rPr lang="en-CA" sz="1200" b="0" i="0" u="none" strike="noStrike" baseline="0">
                <a:solidFill>
                  <a:srgbClr val="FFFFFF"/>
                </a:solidFill>
                <a:latin typeface="Candara"/>
              </a:rPr>
              <a:t>Project Implementation Report (PIR)</a:t>
            </a:r>
          </a:p>
        </xdr:txBody>
      </xdr:sp>
      <xdr:pic>
        <xdr:nvPicPr>
          <xdr:cNvPr id="230487" name="Picture 2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38100</xdr:colOff>
      <xdr:row>9</xdr:row>
      <xdr:rowOff>68580</xdr:rowOff>
    </xdr:to>
    <xdr:grpSp>
      <xdr:nvGrpSpPr>
        <xdr:cNvPr id="231512" name="Group 75"/>
        <xdr:cNvGrpSpPr>
          <a:grpSpLocks/>
        </xdr:cNvGrpSpPr>
      </xdr:nvGrpSpPr>
      <xdr:grpSpPr bwMode="auto">
        <a:xfrm>
          <a:off x="182880" y="182880"/>
          <a:ext cx="10683240" cy="1531620"/>
          <a:chOff x="19" y="20"/>
          <a:chExt cx="1092" cy="167"/>
        </a:xfrm>
      </xdr:grpSpPr>
      <xdr:pic>
        <xdr:nvPicPr>
          <xdr:cNvPr id="231513" name="Picture 76"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061" name="Text Box 77"/>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1515" name="Picture 78"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411480</xdr:colOff>
      <xdr:row>9</xdr:row>
      <xdr:rowOff>68580</xdr:rowOff>
    </xdr:to>
    <xdr:grpSp>
      <xdr:nvGrpSpPr>
        <xdr:cNvPr id="232532" name="Group 18"/>
        <xdr:cNvGrpSpPr>
          <a:grpSpLocks/>
        </xdr:cNvGrpSpPr>
      </xdr:nvGrpSpPr>
      <xdr:grpSpPr bwMode="auto">
        <a:xfrm>
          <a:off x="182880" y="182880"/>
          <a:ext cx="10690860" cy="1531620"/>
          <a:chOff x="19" y="20"/>
          <a:chExt cx="1092" cy="167"/>
        </a:xfrm>
      </xdr:grpSpPr>
      <xdr:pic>
        <xdr:nvPicPr>
          <xdr:cNvPr id="232533" name="Picture 19" descr="UNDP GEF Ban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 y="20"/>
            <a:ext cx="109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052" name="Text Box 20"/>
          <xdr:cNvSpPr txBox="1">
            <a:spLocks noChangeArrowheads="1"/>
          </xdr:cNvSpPr>
        </xdr:nvSpPr>
        <xdr:spPr bwMode="auto">
          <a:xfrm>
            <a:off x="688" y="43"/>
            <a:ext cx="324" cy="44"/>
          </a:xfrm>
          <a:prstGeom prst="rect">
            <a:avLst/>
          </a:prstGeom>
          <a:noFill/>
          <a:ln>
            <a:noFill/>
          </a:ln>
          <a:extLst/>
        </xdr:spPr>
        <xdr:txBody>
          <a:bodyPr vertOverflow="clip" wrap="square" lIns="36576" tIns="27432" rIns="36576" bIns="0" anchor="t" upright="1"/>
          <a:lstStyle/>
          <a:p>
            <a:pPr algn="ctr" rtl="0">
              <a:defRPr sz="1000"/>
            </a:pPr>
            <a:r>
              <a:rPr lang="en-CA" sz="1200" b="0" i="0" u="none" strike="noStrike" baseline="0">
                <a:solidFill>
                  <a:srgbClr val="FFFFFF"/>
                </a:solidFill>
                <a:latin typeface="Candara"/>
              </a:rPr>
              <a:t>2012 Annual Project Review (APR)</a:t>
            </a:r>
          </a:p>
          <a:p>
            <a:pPr algn="ctr" rtl="0">
              <a:defRPr sz="1000"/>
            </a:pPr>
            <a:r>
              <a:rPr lang="en-CA" sz="1200" b="0" i="0" u="none" strike="noStrike" baseline="0">
                <a:solidFill>
                  <a:srgbClr val="FFFFFF"/>
                </a:solidFill>
                <a:latin typeface="Candara"/>
              </a:rPr>
              <a:t>Project Implementation Report (PIR)</a:t>
            </a:r>
          </a:p>
        </xdr:txBody>
      </xdr:sp>
      <xdr:pic>
        <xdr:nvPicPr>
          <xdr:cNvPr id="232535" name="Picture 21"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 y="24"/>
            <a:ext cx="76" cy="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undp.unteamworks.org/node/200481" TargetMode="External"/><Relationship Id="rId7" Type="http://schemas.openxmlformats.org/officeDocument/2006/relationships/vmlDrawing" Target="../drawings/vmlDrawing1.vml"/><Relationship Id="rId2" Type="http://schemas.openxmlformats.org/officeDocument/2006/relationships/hyperlink" Target="https://undp.unteamworks.org/node/200481" TargetMode="External"/><Relationship Id="rId1" Type="http://schemas.openxmlformats.org/officeDocument/2006/relationships/printerSettings" Target="../printerSettings/printerSettings8.bin"/><Relationship Id="rId6" Type="http://schemas.openxmlformats.org/officeDocument/2006/relationships/drawing" Target="../drawings/drawing3.xml"/><Relationship Id="rId11" Type="http://schemas.openxmlformats.org/officeDocument/2006/relationships/ctrlProp" Target="../ctrlProps/ctrlProp4.xml"/><Relationship Id="rId5" Type="http://schemas.openxmlformats.org/officeDocument/2006/relationships/printerSettings" Target="../printerSettings/printerSettings9.bin"/><Relationship Id="rId10" Type="http://schemas.openxmlformats.org/officeDocument/2006/relationships/ctrlProp" Target="../ctrlProps/ctrlProp3.xml"/><Relationship Id="rId4" Type="http://schemas.openxmlformats.org/officeDocument/2006/relationships/hyperlink" Target="https://undp.unteamworks.org/node/200481" TargetMode="External"/><Relationship Id="rId9"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ea.org/stats/unit.asp" TargetMode="External"/><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6" Type="http://schemas.openxmlformats.org/officeDocument/2006/relationships/drawing" Target="../drawings/drawing16.xml"/><Relationship Id="rId5" Type="http://schemas.openxmlformats.org/officeDocument/2006/relationships/printerSettings" Target="../printerSettings/printerSettings34.bin"/><Relationship Id="rId4" Type="http://schemas.openxmlformats.org/officeDocument/2006/relationships/hyperlink" Target="https://undp.unteamworks.org/login?destination=node/200481"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ea.org/stats/unit.asp" TargetMode="External"/><Relationship Id="rId7" Type="http://schemas.openxmlformats.org/officeDocument/2006/relationships/comments" Target="../comments1.xml"/><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6" Type="http://schemas.openxmlformats.org/officeDocument/2006/relationships/vmlDrawing" Target="../drawings/vmlDrawing2.vml"/><Relationship Id="rId5" Type="http://schemas.openxmlformats.org/officeDocument/2006/relationships/drawing" Target="../drawings/drawing17.xml"/><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C293"/>
  <sheetViews>
    <sheetView topLeftCell="A265" workbookViewId="0">
      <selection activeCell="A179" sqref="A179:B293"/>
    </sheetView>
  </sheetViews>
  <sheetFormatPr baseColWidth="10" defaultColWidth="9.140625" defaultRowHeight="15" x14ac:dyDescent="0.25"/>
  <cols>
    <col min="1" max="3" width="15.85546875" customWidth="1"/>
  </cols>
  <sheetData>
    <row r="1" spans="1:3" ht="14.45" x14ac:dyDescent="0.3">
      <c r="A1" s="1" t="s">
        <v>201</v>
      </c>
      <c r="B1" s="1" t="s">
        <v>143</v>
      </c>
      <c r="C1" s="1" t="s">
        <v>204</v>
      </c>
    </row>
    <row r="2" spans="1:3" ht="14.45" x14ac:dyDescent="0.3">
      <c r="A2" t="s">
        <v>206</v>
      </c>
      <c r="B2" t="s">
        <v>210</v>
      </c>
    </row>
    <row r="3" spans="1:3" ht="14.45" x14ac:dyDescent="0.3">
      <c r="A3" t="s">
        <v>206</v>
      </c>
      <c r="B3" t="s">
        <v>524</v>
      </c>
    </row>
    <row r="4" spans="1:3" ht="14.45" x14ac:dyDescent="0.3">
      <c r="A4" t="s">
        <v>206</v>
      </c>
      <c r="B4" t="s">
        <v>95</v>
      </c>
    </row>
    <row r="5" spans="1:3" ht="14.45" x14ac:dyDescent="0.3">
      <c r="A5" t="s">
        <v>206</v>
      </c>
      <c r="B5" t="s">
        <v>413</v>
      </c>
    </row>
    <row r="6" spans="1:3" ht="14.45" x14ac:dyDescent="0.3">
      <c r="A6" t="s">
        <v>206</v>
      </c>
      <c r="B6" t="s">
        <v>414</v>
      </c>
    </row>
    <row r="7" spans="1:3" ht="14.45" x14ac:dyDescent="0.3">
      <c r="A7" t="s">
        <v>206</v>
      </c>
      <c r="B7" t="s">
        <v>1340</v>
      </c>
    </row>
    <row r="8" spans="1:3" ht="14.45" x14ac:dyDescent="0.3">
      <c r="A8" t="s">
        <v>206</v>
      </c>
      <c r="B8" t="s">
        <v>415</v>
      </c>
    </row>
    <row r="9" spans="1:3" ht="14.45" x14ac:dyDescent="0.3">
      <c r="A9" t="s">
        <v>206</v>
      </c>
      <c r="B9" t="s">
        <v>416</v>
      </c>
    </row>
    <row r="10" spans="1:3" ht="14.45" x14ac:dyDescent="0.3">
      <c r="A10" t="s">
        <v>206</v>
      </c>
      <c r="B10" t="s">
        <v>1341</v>
      </c>
    </row>
    <row r="11" spans="1:3" ht="14.45" x14ac:dyDescent="0.3">
      <c r="A11" t="s">
        <v>206</v>
      </c>
      <c r="B11" t="s">
        <v>417</v>
      </c>
    </row>
    <row r="12" spans="1:3" ht="14.45" x14ac:dyDescent="0.3">
      <c r="A12" t="s">
        <v>206</v>
      </c>
      <c r="B12" t="s">
        <v>418</v>
      </c>
    </row>
    <row r="13" spans="1:3" ht="14.45" x14ac:dyDescent="0.3">
      <c r="A13" t="s">
        <v>206</v>
      </c>
      <c r="B13" t="s">
        <v>419</v>
      </c>
    </row>
    <row r="14" spans="1:3" ht="14.45" x14ac:dyDescent="0.3">
      <c r="A14" t="s">
        <v>206</v>
      </c>
      <c r="B14" t="s">
        <v>420</v>
      </c>
    </row>
    <row r="15" spans="1:3" ht="14.45" x14ac:dyDescent="0.3">
      <c r="A15" t="s">
        <v>206</v>
      </c>
      <c r="B15" t="s">
        <v>421</v>
      </c>
    </row>
    <row r="16" spans="1:3" ht="14.45" x14ac:dyDescent="0.3">
      <c r="A16" t="s">
        <v>206</v>
      </c>
      <c r="B16" t="s">
        <v>422</v>
      </c>
    </row>
    <row r="17" spans="1:2" ht="14.45" x14ac:dyDescent="0.3">
      <c r="A17" t="s">
        <v>206</v>
      </c>
      <c r="B17" t="s">
        <v>423</v>
      </c>
    </row>
    <row r="18" spans="1:2" ht="14.45" x14ac:dyDescent="0.3">
      <c r="A18" t="s">
        <v>206</v>
      </c>
      <c r="B18" t="s">
        <v>424</v>
      </c>
    </row>
    <row r="19" spans="1:2" ht="14.45" x14ac:dyDescent="0.3">
      <c r="A19" t="s">
        <v>206</v>
      </c>
      <c r="B19" t="s">
        <v>425</v>
      </c>
    </row>
    <row r="20" spans="1:2" ht="14.45" x14ac:dyDescent="0.3">
      <c r="A20" t="s">
        <v>206</v>
      </c>
      <c r="B20" t="s">
        <v>426</v>
      </c>
    </row>
    <row r="21" spans="1:2" ht="14.45" x14ac:dyDescent="0.3">
      <c r="A21" t="s">
        <v>206</v>
      </c>
      <c r="B21" t="s">
        <v>427</v>
      </c>
    </row>
    <row r="22" spans="1:2" ht="14.45" x14ac:dyDescent="0.3">
      <c r="A22" t="s">
        <v>206</v>
      </c>
      <c r="B22" t="s">
        <v>428</v>
      </c>
    </row>
    <row r="23" spans="1:2" ht="14.45" x14ac:dyDescent="0.3">
      <c r="A23" t="s">
        <v>206</v>
      </c>
      <c r="B23" t="s">
        <v>429</v>
      </c>
    </row>
    <row r="24" spans="1:2" ht="14.45" x14ac:dyDescent="0.3">
      <c r="A24" t="s">
        <v>206</v>
      </c>
      <c r="B24" t="s">
        <v>430</v>
      </c>
    </row>
    <row r="25" spans="1:2" ht="14.45" x14ac:dyDescent="0.3">
      <c r="A25" t="s">
        <v>206</v>
      </c>
      <c r="B25" t="s">
        <v>431</v>
      </c>
    </row>
    <row r="26" spans="1:2" ht="14.45" x14ac:dyDescent="0.3">
      <c r="A26" t="s">
        <v>206</v>
      </c>
      <c r="B26" t="s">
        <v>432</v>
      </c>
    </row>
    <row r="27" spans="1:2" ht="14.45" x14ac:dyDescent="0.3">
      <c r="A27" t="s">
        <v>206</v>
      </c>
      <c r="B27" t="s">
        <v>433</v>
      </c>
    </row>
    <row r="28" spans="1:2" ht="14.45" x14ac:dyDescent="0.3">
      <c r="A28" t="s">
        <v>206</v>
      </c>
      <c r="B28" t="s">
        <v>434</v>
      </c>
    </row>
    <row r="29" spans="1:2" ht="14.45" x14ac:dyDescent="0.3">
      <c r="A29" t="s">
        <v>206</v>
      </c>
      <c r="B29" t="s">
        <v>435</v>
      </c>
    </row>
    <row r="30" spans="1:2" ht="14.45" x14ac:dyDescent="0.3">
      <c r="A30" t="s">
        <v>206</v>
      </c>
      <c r="B30" t="s">
        <v>436</v>
      </c>
    </row>
    <row r="31" spans="1:2" ht="14.45" x14ac:dyDescent="0.3">
      <c r="A31" t="s">
        <v>206</v>
      </c>
      <c r="B31" t="s">
        <v>437</v>
      </c>
    </row>
    <row r="32" spans="1:2" ht="14.45" x14ac:dyDescent="0.3">
      <c r="A32" t="s">
        <v>206</v>
      </c>
      <c r="B32" t="s">
        <v>516</v>
      </c>
    </row>
    <row r="33" spans="1:2" ht="14.45" x14ac:dyDescent="0.3">
      <c r="A33" t="s">
        <v>206</v>
      </c>
      <c r="B33" t="s">
        <v>662</v>
      </c>
    </row>
    <row r="34" spans="1:2" ht="14.45" x14ac:dyDescent="0.3">
      <c r="A34" t="s">
        <v>206</v>
      </c>
      <c r="B34" t="s">
        <v>1162</v>
      </c>
    </row>
    <row r="35" spans="1:2" ht="14.45" x14ac:dyDescent="0.3">
      <c r="A35" t="s">
        <v>206</v>
      </c>
      <c r="B35" t="s">
        <v>1163</v>
      </c>
    </row>
    <row r="36" spans="1:2" ht="14.45" x14ac:dyDescent="0.3">
      <c r="A36" t="s">
        <v>206</v>
      </c>
      <c r="B36" t="s">
        <v>438</v>
      </c>
    </row>
    <row r="37" spans="1:2" ht="14.45" x14ac:dyDescent="0.3">
      <c r="A37" t="s">
        <v>206</v>
      </c>
      <c r="B37" t="s">
        <v>439</v>
      </c>
    </row>
    <row r="38" spans="1:2" ht="14.45" x14ac:dyDescent="0.3">
      <c r="A38" t="s">
        <v>206</v>
      </c>
      <c r="B38" t="s">
        <v>440</v>
      </c>
    </row>
    <row r="39" spans="1:2" ht="14.45" x14ac:dyDescent="0.3">
      <c r="A39" t="s">
        <v>206</v>
      </c>
      <c r="B39" t="s">
        <v>441</v>
      </c>
    </row>
    <row r="40" spans="1:2" ht="14.45" x14ac:dyDescent="0.3">
      <c r="A40" t="s">
        <v>206</v>
      </c>
      <c r="B40" t="s">
        <v>442</v>
      </c>
    </row>
    <row r="41" spans="1:2" ht="14.45" x14ac:dyDescent="0.3">
      <c r="A41" t="s">
        <v>206</v>
      </c>
      <c r="B41" t="s">
        <v>443</v>
      </c>
    </row>
    <row r="42" spans="1:2" ht="14.45" x14ac:dyDescent="0.3">
      <c r="A42" t="s">
        <v>258</v>
      </c>
      <c r="B42" t="s">
        <v>70</v>
      </c>
    </row>
    <row r="43" spans="1:2" ht="14.45" x14ac:dyDescent="0.3">
      <c r="A43" t="s">
        <v>258</v>
      </c>
      <c r="B43" t="s">
        <v>444</v>
      </c>
    </row>
    <row r="44" spans="1:2" ht="14.45" x14ac:dyDescent="0.3">
      <c r="A44" t="s">
        <v>258</v>
      </c>
      <c r="B44" t="s">
        <v>445</v>
      </c>
    </row>
    <row r="45" spans="1:2" ht="14.45" x14ac:dyDescent="0.3">
      <c r="A45" t="s">
        <v>258</v>
      </c>
      <c r="B45" t="s">
        <v>446</v>
      </c>
    </row>
    <row r="46" spans="1:2" ht="14.45" x14ac:dyDescent="0.3">
      <c r="A46" t="s">
        <v>258</v>
      </c>
      <c r="B46" t="s">
        <v>447</v>
      </c>
    </row>
    <row r="47" spans="1:2" ht="14.45" x14ac:dyDescent="0.3">
      <c r="A47" t="s">
        <v>258</v>
      </c>
      <c r="B47" t="s">
        <v>67</v>
      </c>
    </row>
    <row r="48" spans="1:2" ht="14.45" x14ac:dyDescent="0.3">
      <c r="A48" t="s">
        <v>258</v>
      </c>
      <c r="B48" t="s">
        <v>448</v>
      </c>
    </row>
    <row r="49" spans="1:2" ht="14.45" x14ac:dyDescent="0.3">
      <c r="A49" t="s">
        <v>258</v>
      </c>
      <c r="B49" t="s">
        <v>68</v>
      </c>
    </row>
    <row r="50" spans="1:2" ht="14.45" x14ac:dyDescent="0.3">
      <c r="A50" t="s">
        <v>258</v>
      </c>
      <c r="B50" t="s">
        <v>449</v>
      </c>
    </row>
    <row r="51" spans="1:2" ht="14.45" x14ac:dyDescent="0.3">
      <c r="A51" t="s">
        <v>258</v>
      </c>
      <c r="B51" t="s">
        <v>450</v>
      </c>
    </row>
    <row r="52" spans="1:2" ht="14.45" x14ac:dyDescent="0.3">
      <c r="A52" t="s">
        <v>1177</v>
      </c>
      <c r="B52" t="s">
        <v>521</v>
      </c>
    </row>
    <row r="53" spans="1:2" ht="14.45" x14ac:dyDescent="0.3">
      <c r="A53" t="s">
        <v>1177</v>
      </c>
      <c r="B53" t="s">
        <v>451</v>
      </c>
    </row>
    <row r="54" spans="1:2" ht="14.45" x14ac:dyDescent="0.3">
      <c r="A54" t="s">
        <v>1177</v>
      </c>
      <c r="B54" t="s">
        <v>1171</v>
      </c>
    </row>
    <row r="55" spans="1:2" ht="14.45" x14ac:dyDescent="0.3">
      <c r="A55" t="s">
        <v>1177</v>
      </c>
      <c r="B55" t="s">
        <v>452</v>
      </c>
    </row>
    <row r="56" spans="1:2" ht="14.45" x14ac:dyDescent="0.3">
      <c r="A56" t="s">
        <v>1177</v>
      </c>
      <c r="B56" t="s">
        <v>453</v>
      </c>
    </row>
    <row r="57" spans="1:2" ht="14.45" x14ac:dyDescent="0.3">
      <c r="A57" t="s">
        <v>1177</v>
      </c>
      <c r="B57" t="s">
        <v>66</v>
      </c>
    </row>
    <row r="58" spans="1:2" ht="14.45" x14ac:dyDescent="0.3">
      <c r="A58" t="s">
        <v>1177</v>
      </c>
      <c r="B58" t="s">
        <v>454</v>
      </c>
    </row>
    <row r="59" spans="1:2" ht="14.45" x14ac:dyDescent="0.3">
      <c r="A59" t="s">
        <v>1177</v>
      </c>
      <c r="B59" t="s">
        <v>76</v>
      </c>
    </row>
    <row r="60" spans="1:2" ht="14.45" x14ac:dyDescent="0.3">
      <c r="A60" t="s">
        <v>1177</v>
      </c>
      <c r="B60" t="s">
        <v>657</v>
      </c>
    </row>
    <row r="61" spans="1:2" ht="14.45" x14ac:dyDescent="0.3">
      <c r="A61" t="s">
        <v>1177</v>
      </c>
      <c r="B61" t="s">
        <v>77</v>
      </c>
    </row>
    <row r="62" spans="1:2" ht="14.45" x14ac:dyDescent="0.3">
      <c r="A62" t="s">
        <v>1177</v>
      </c>
      <c r="B62" t="s">
        <v>455</v>
      </c>
    </row>
    <row r="63" spans="1:2" ht="14.45" x14ac:dyDescent="0.3">
      <c r="A63" t="s">
        <v>1177</v>
      </c>
      <c r="B63" t="s">
        <v>78</v>
      </c>
    </row>
    <row r="64" spans="1:2" ht="14.45" x14ac:dyDescent="0.3">
      <c r="A64" t="s">
        <v>1177</v>
      </c>
      <c r="B64" t="s">
        <v>456</v>
      </c>
    </row>
    <row r="65" spans="1:3" ht="14.45" x14ac:dyDescent="0.3">
      <c r="A65" t="s">
        <v>1177</v>
      </c>
      <c r="B65" t="s">
        <v>457</v>
      </c>
    </row>
    <row r="66" spans="1:3" ht="14.45" x14ac:dyDescent="0.3">
      <c r="A66" t="s">
        <v>260</v>
      </c>
      <c r="B66" t="s">
        <v>458</v>
      </c>
      <c r="C66" t="s">
        <v>410</v>
      </c>
    </row>
    <row r="67" spans="1:3" ht="14.45" x14ac:dyDescent="0.3">
      <c r="A67" t="s">
        <v>260</v>
      </c>
      <c r="B67" t="s">
        <v>459</v>
      </c>
      <c r="C67" t="s">
        <v>410</v>
      </c>
    </row>
    <row r="68" spans="1:3" ht="14.45" x14ac:dyDescent="0.3">
      <c r="A68" t="s">
        <v>260</v>
      </c>
      <c r="B68" t="s">
        <v>460</v>
      </c>
      <c r="C68" t="s">
        <v>410</v>
      </c>
    </row>
    <row r="69" spans="1:3" ht="14.45" x14ac:dyDescent="0.3">
      <c r="A69" t="s">
        <v>260</v>
      </c>
      <c r="B69" t="s">
        <v>461</v>
      </c>
      <c r="C69" t="s">
        <v>410</v>
      </c>
    </row>
    <row r="70" spans="1:3" ht="14.45" x14ac:dyDescent="0.3">
      <c r="A70" t="s">
        <v>352</v>
      </c>
      <c r="B70" t="s">
        <v>1341</v>
      </c>
    </row>
    <row r="71" spans="1:3" ht="14.45" x14ac:dyDescent="0.3">
      <c r="A71" t="s">
        <v>352</v>
      </c>
      <c r="B71" t="s">
        <v>134</v>
      </c>
    </row>
    <row r="72" spans="1:3" ht="14.45" x14ac:dyDescent="0.3">
      <c r="A72" t="s">
        <v>352</v>
      </c>
      <c r="B72" t="s">
        <v>423</v>
      </c>
    </row>
    <row r="73" spans="1:3" ht="14.45" x14ac:dyDescent="0.3">
      <c r="A73" t="s">
        <v>352</v>
      </c>
      <c r="B73" t="s">
        <v>462</v>
      </c>
    </row>
    <row r="74" spans="1:3" ht="14.45" x14ac:dyDescent="0.3">
      <c r="A74" t="s">
        <v>352</v>
      </c>
      <c r="B74" t="s">
        <v>463</v>
      </c>
    </row>
    <row r="75" spans="1:3" ht="14.45" x14ac:dyDescent="0.3">
      <c r="A75" t="s">
        <v>352</v>
      </c>
      <c r="B75" t="s">
        <v>464</v>
      </c>
    </row>
    <row r="76" spans="1:3" ht="14.45" x14ac:dyDescent="0.3">
      <c r="A76" t="s">
        <v>352</v>
      </c>
      <c r="B76" t="s">
        <v>432</v>
      </c>
    </row>
    <row r="77" spans="1:3" ht="14.45" x14ac:dyDescent="0.3">
      <c r="A77" t="s">
        <v>352</v>
      </c>
      <c r="B77" t="s">
        <v>465</v>
      </c>
    </row>
    <row r="78" spans="1:3" ht="14.45" x14ac:dyDescent="0.3">
      <c r="A78" t="s">
        <v>352</v>
      </c>
      <c r="B78" t="s">
        <v>437</v>
      </c>
    </row>
    <row r="79" spans="1:3" ht="14.45" x14ac:dyDescent="0.3">
      <c r="A79" t="s">
        <v>352</v>
      </c>
      <c r="B79" t="s">
        <v>466</v>
      </c>
    </row>
    <row r="80" spans="1:3" ht="14.45" x14ac:dyDescent="0.3">
      <c r="A80" t="s">
        <v>352</v>
      </c>
      <c r="B80" t="s">
        <v>467</v>
      </c>
    </row>
    <row r="81" spans="1:3" ht="14.45" x14ac:dyDescent="0.3">
      <c r="A81" t="s">
        <v>352</v>
      </c>
      <c r="B81" t="s">
        <v>468</v>
      </c>
    </row>
    <row r="82" spans="1:3" ht="14.45" x14ac:dyDescent="0.3">
      <c r="A82" t="s">
        <v>352</v>
      </c>
      <c r="B82" t="s">
        <v>469</v>
      </c>
    </row>
    <row r="83" spans="1:3" ht="14.45" x14ac:dyDescent="0.3">
      <c r="A83" t="s">
        <v>1190</v>
      </c>
      <c r="B83" t="s">
        <v>470</v>
      </c>
      <c r="C83" t="s">
        <v>410</v>
      </c>
    </row>
    <row r="84" spans="1:3" ht="14.45" x14ac:dyDescent="0.3">
      <c r="A84" t="s">
        <v>1190</v>
      </c>
      <c r="B84" t="s">
        <v>471</v>
      </c>
      <c r="C84" t="s">
        <v>410</v>
      </c>
    </row>
    <row r="85" spans="1:3" ht="14.45" x14ac:dyDescent="0.3">
      <c r="A85" t="s">
        <v>1190</v>
      </c>
      <c r="B85" t="s">
        <v>472</v>
      </c>
      <c r="C85" t="s">
        <v>410</v>
      </c>
    </row>
    <row r="86" spans="1:3" ht="14.45" x14ac:dyDescent="0.3">
      <c r="A86" t="s">
        <v>353</v>
      </c>
      <c r="B86" t="s">
        <v>1341</v>
      </c>
    </row>
    <row r="87" spans="1:3" ht="14.45" x14ac:dyDescent="0.3">
      <c r="A87" t="s">
        <v>353</v>
      </c>
      <c r="B87" t="s">
        <v>134</v>
      </c>
    </row>
    <row r="88" spans="1:3" ht="14.45" x14ac:dyDescent="0.3">
      <c r="A88" t="s">
        <v>353</v>
      </c>
      <c r="B88" t="s">
        <v>423</v>
      </c>
    </row>
    <row r="89" spans="1:3" ht="14.45" x14ac:dyDescent="0.3">
      <c r="A89" t="s">
        <v>353</v>
      </c>
      <c r="B89" t="s">
        <v>462</v>
      </c>
    </row>
    <row r="90" spans="1:3" ht="14.45" x14ac:dyDescent="0.3">
      <c r="A90" t="s">
        <v>353</v>
      </c>
      <c r="B90" t="s">
        <v>463</v>
      </c>
    </row>
    <row r="91" spans="1:3" ht="14.45" x14ac:dyDescent="0.3">
      <c r="A91" t="s">
        <v>353</v>
      </c>
      <c r="B91" t="s">
        <v>464</v>
      </c>
    </row>
    <row r="92" spans="1:3" ht="14.45" x14ac:dyDescent="0.3">
      <c r="A92" t="s">
        <v>353</v>
      </c>
      <c r="B92" t="s">
        <v>432</v>
      </c>
    </row>
    <row r="93" spans="1:3" ht="14.45" x14ac:dyDescent="0.3">
      <c r="A93" t="s">
        <v>353</v>
      </c>
      <c r="B93" t="s">
        <v>465</v>
      </c>
    </row>
    <row r="94" spans="1:3" ht="14.45" x14ac:dyDescent="0.3">
      <c r="A94" t="s">
        <v>353</v>
      </c>
      <c r="B94" t="s">
        <v>437</v>
      </c>
    </row>
    <row r="95" spans="1:3" ht="14.45" x14ac:dyDescent="0.3">
      <c r="A95" t="s">
        <v>353</v>
      </c>
      <c r="B95" t="s">
        <v>466</v>
      </c>
    </row>
    <row r="96" spans="1:3" ht="14.45" x14ac:dyDescent="0.3">
      <c r="A96" t="s">
        <v>353</v>
      </c>
      <c r="B96" t="s">
        <v>467</v>
      </c>
    </row>
    <row r="97" spans="1:2" ht="14.45" x14ac:dyDescent="0.3">
      <c r="A97" t="s">
        <v>353</v>
      </c>
      <c r="B97" t="s">
        <v>468</v>
      </c>
    </row>
    <row r="98" spans="1:2" ht="14.45" x14ac:dyDescent="0.3">
      <c r="A98" t="s">
        <v>353</v>
      </c>
      <c r="B98" t="s">
        <v>469</v>
      </c>
    </row>
    <row r="99" spans="1:2" ht="14.45" x14ac:dyDescent="0.3">
      <c r="A99" t="s">
        <v>1178</v>
      </c>
      <c r="B99" t="s">
        <v>473</v>
      </c>
    </row>
    <row r="100" spans="1:2" ht="14.45" x14ac:dyDescent="0.3">
      <c r="A100" t="s">
        <v>1178</v>
      </c>
      <c r="B100" t="s">
        <v>474</v>
      </c>
    </row>
    <row r="101" spans="1:2" ht="14.45" x14ac:dyDescent="0.3">
      <c r="A101" t="s">
        <v>1178</v>
      </c>
      <c r="B101" t="s">
        <v>213</v>
      </c>
    </row>
    <row r="102" spans="1:2" ht="14.45" x14ac:dyDescent="0.3">
      <c r="A102" t="s">
        <v>1178</v>
      </c>
      <c r="B102" t="s">
        <v>95</v>
      </c>
    </row>
    <row r="103" spans="1:2" ht="14.45" x14ac:dyDescent="0.3">
      <c r="A103" t="s">
        <v>1178</v>
      </c>
      <c r="B103" t="s">
        <v>96</v>
      </c>
    </row>
    <row r="104" spans="1:2" ht="14.45" x14ac:dyDescent="0.3">
      <c r="A104" t="s">
        <v>1178</v>
      </c>
      <c r="B104" t="s">
        <v>215</v>
      </c>
    </row>
    <row r="105" spans="1:2" ht="14.45" x14ac:dyDescent="0.3">
      <c r="A105" t="s">
        <v>1178</v>
      </c>
      <c r="B105" t="s">
        <v>413</v>
      </c>
    </row>
    <row r="106" spans="1:2" ht="14.45" x14ac:dyDescent="0.3">
      <c r="A106" t="s">
        <v>1178</v>
      </c>
      <c r="B106" t="s">
        <v>475</v>
      </c>
    </row>
    <row r="107" spans="1:2" ht="14.45" x14ac:dyDescent="0.3">
      <c r="A107" t="s">
        <v>1178</v>
      </c>
      <c r="B107" t="s">
        <v>217</v>
      </c>
    </row>
    <row r="108" spans="1:2" ht="14.45" x14ac:dyDescent="0.3">
      <c r="A108" t="s">
        <v>1178</v>
      </c>
      <c r="B108" t="s">
        <v>414</v>
      </c>
    </row>
    <row r="109" spans="1:2" ht="14.45" x14ac:dyDescent="0.3">
      <c r="A109" t="s">
        <v>1178</v>
      </c>
      <c r="B109" t="s">
        <v>476</v>
      </c>
    </row>
    <row r="110" spans="1:2" ht="14.45" x14ac:dyDescent="0.3">
      <c r="A110" t="s">
        <v>1178</v>
      </c>
      <c r="B110" t="s">
        <v>219</v>
      </c>
    </row>
    <row r="111" spans="1:2" ht="14.45" x14ac:dyDescent="0.3">
      <c r="A111" t="s">
        <v>1178</v>
      </c>
      <c r="B111" t="s">
        <v>1340</v>
      </c>
    </row>
    <row r="112" spans="1:2" ht="14.45" x14ac:dyDescent="0.3">
      <c r="A112" t="s">
        <v>1178</v>
      </c>
      <c r="B112" t="s">
        <v>132</v>
      </c>
    </row>
    <row r="113" spans="1:2" ht="14.45" x14ac:dyDescent="0.3">
      <c r="A113" t="s">
        <v>1178</v>
      </c>
      <c r="B113" t="s">
        <v>220</v>
      </c>
    </row>
    <row r="114" spans="1:2" ht="14.45" x14ac:dyDescent="0.3">
      <c r="A114" t="s">
        <v>1178</v>
      </c>
      <c r="B114" t="s">
        <v>415</v>
      </c>
    </row>
    <row r="115" spans="1:2" ht="14.45" x14ac:dyDescent="0.3">
      <c r="A115" t="s">
        <v>1178</v>
      </c>
      <c r="B115" t="s">
        <v>477</v>
      </c>
    </row>
    <row r="116" spans="1:2" ht="14.45" x14ac:dyDescent="0.3">
      <c r="A116" t="s">
        <v>1178</v>
      </c>
      <c r="B116" t="s">
        <v>478</v>
      </c>
    </row>
    <row r="117" spans="1:2" ht="14.45" x14ac:dyDescent="0.3">
      <c r="A117" t="s">
        <v>1178</v>
      </c>
      <c r="B117" t="s">
        <v>479</v>
      </c>
    </row>
    <row r="118" spans="1:2" ht="14.45" x14ac:dyDescent="0.3">
      <c r="A118" t="s">
        <v>1178</v>
      </c>
      <c r="B118" t="s">
        <v>229</v>
      </c>
    </row>
    <row r="119" spans="1:2" ht="14.45" x14ac:dyDescent="0.3">
      <c r="A119" t="s">
        <v>1178</v>
      </c>
      <c r="B119" t="s">
        <v>424</v>
      </c>
    </row>
    <row r="120" spans="1:2" ht="14.45" x14ac:dyDescent="0.3">
      <c r="A120" t="s">
        <v>1178</v>
      </c>
      <c r="B120" t="s">
        <v>231</v>
      </c>
    </row>
    <row r="121" spans="1:2" ht="14.45" x14ac:dyDescent="0.3">
      <c r="A121" t="s">
        <v>1178</v>
      </c>
      <c r="B121" t="s">
        <v>480</v>
      </c>
    </row>
    <row r="122" spans="1:2" ht="14.45" x14ac:dyDescent="0.3">
      <c r="A122" t="s">
        <v>1178</v>
      </c>
      <c r="B122" t="s">
        <v>232</v>
      </c>
    </row>
    <row r="123" spans="1:2" ht="14.45" x14ac:dyDescent="0.3">
      <c r="A123" t="s">
        <v>1178</v>
      </c>
      <c r="B123" t="s">
        <v>481</v>
      </c>
    </row>
    <row r="124" spans="1:2" ht="14.45" x14ac:dyDescent="0.3">
      <c r="A124" t="s">
        <v>1178</v>
      </c>
      <c r="B124" t="s">
        <v>375</v>
      </c>
    </row>
    <row r="125" spans="1:2" ht="14.45" x14ac:dyDescent="0.3">
      <c r="A125" t="s">
        <v>1178</v>
      </c>
      <c r="B125" t="s">
        <v>428</v>
      </c>
    </row>
    <row r="126" spans="1:2" ht="14.45" x14ac:dyDescent="0.3">
      <c r="A126" t="s">
        <v>1178</v>
      </c>
      <c r="B126" t="s">
        <v>376</v>
      </c>
    </row>
    <row r="127" spans="1:2" ht="14.45" x14ac:dyDescent="0.3">
      <c r="A127" t="s">
        <v>1178</v>
      </c>
      <c r="B127" t="s">
        <v>429</v>
      </c>
    </row>
    <row r="128" spans="1:2" ht="14.45" x14ac:dyDescent="0.3">
      <c r="A128" t="s">
        <v>1178</v>
      </c>
      <c r="B128" t="s">
        <v>377</v>
      </c>
    </row>
    <row r="129" spans="1:3" ht="14.45" x14ac:dyDescent="0.3">
      <c r="A129" t="s">
        <v>1178</v>
      </c>
      <c r="B129" t="s">
        <v>430</v>
      </c>
    </row>
    <row r="130" spans="1:3" ht="14.45" x14ac:dyDescent="0.3">
      <c r="A130" t="s">
        <v>1178</v>
      </c>
      <c r="B130" t="s">
        <v>102</v>
      </c>
    </row>
    <row r="131" spans="1:3" ht="14.45" x14ac:dyDescent="0.3">
      <c r="A131" t="s">
        <v>1178</v>
      </c>
      <c r="B131" t="s">
        <v>431</v>
      </c>
    </row>
    <row r="132" spans="1:3" ht="14.45" x14ac:dyDescent="0.3">
      <c r="A132" t="s">
        <v>1178</v>
      </c>
      <c r="B132" t="s">
        <v>378</v>
      </c>
    </row>
    <row r="133" spans="1:3" ht="14.45" x14ac:dyDescent="0.3">
      <c r="A133" t="s">
        <v>1178</v>
      </c>
      <c r="B133" t="s">
        <v>432</v>
      </c>
    </row>
    <row r="134" spans="1:3" ht="14.45" x14ac:dyDescent="0.3">
      <c r="A134" t="s">
        <v>1178</v>
      </c>
      <c r="B134" t="s">
        <v>103</v>
      </c>
    </row>
    <row r="135" spans="1:3" ht="14.45" x14ac:dyDescent="0.3">
      <c r="A135" t="s">
        <v>1178</v>
      </c>
      <c r="B135" t="s">
        <v>482</v>
      </c>
    </row>
    <row r="136" spans="1:3" ht="14.45" x14ac:dyDescent="0.3">
      <c r="A136" t="s">
        <v>1178</v>
      </c>
      <c r="B136" t="s">
        <v>104</v>
      </c>
    </row>
    <row r="137" spans="1:3" ht="14.45" x14ac:dyDescent="0.3">
      <c r="A137" t="s">
        <v>1178</v>
      </c>
      <c r="B137" t="s">
        <v>433</v>
      </c>
    </row>
    <row r="138" spans="1:3" ht="14.45" x14ac:dyDescent="0.3">
      <c r="A138" t="s">
        <v>1178</v>
      </c>
      <c r="B138" t="s">
        <v>105</v>
      </c>
    </row>
    <row r="139" spans="1:3" ht="14.45" x14ac:dyDescent="0.3">
      <c r="A139" t="s">
        <v>1178</v>
      </c>
      <c r="B139" t="s">
        <v>434</v>
      </c>
    </row>
    <row r="140" spans="1:3" ht="14.45" x14ac:dyDescent="0.3">
      <c r="A140" t="s">
        <v>1178</v>
      </c>
      <c r="B140" t="s">
        <v>106</v>
      </c>
    </row>
    <row r="141" spans="1:3" ht="14.45" x14ac:dyDescent="0.3">
      <c r="A141" t="s">
        <v>1178</v>
      </c>
      <c r="B141" t="s">
        <v>483</v>
      </c>
    </row>
    <row r="142" spans="1:3" ht="14.45" x14ac:dyDescent="0.3">
      <c r="A142" t="s">
        <v>1178</v>
      </c>
      <c r="B142" t="s">
        <v>107</v>
      </c>
    </row>
    <row r="143" spans="1:3" ht="14.45" x14ac:dyDescent="0.3">
      <c r="A143" t="s">
        <v>1178</v>
      </c>
      <c r="B143" t="s">
        <v>435</v>
      </c>
    </row>
    <row r="144" spans="1:3" ht="14.45" x14ac:dyDescent="0.3">
      <c r="A144" t="s">
        <v>1178</v>
      </c>
      <c r="B144" t="s">
        <v>89</v>
      </c>
      <c r="C144" t="s">
        <v>410</v>
      </c>
    </row>
    <row r="145" spans="1:3" ht="14.45" x14ac:dyDescent="0.3">
      <c r="A145" t="s">
        <v>1178</v>
      </c>
      <c r="B145" t="s">
        <v>384</v>
      </c>
      <c r="C145" t="s">
        <v>410</v>
      </c>
    </row>
    <row r="146" spans="1:3" ht="14.45" x14ac:dyDescent="0.3">
      <c r="A146" t="s">
        <v>1178</v>
      </c>
      <c r="B146" t="s">
        <v>484</v>
      </c>
      <c r="C146" t="s">
        <v>410</v>
      </c>
    </row>
    <row r="147" spans="1:3" ht="14.45" x14ac:dyDescent="0.3">
      <c r="A147" t="s">
        <v>1178</v>
      </c>
      <c r="B147" t="s">
        <v>485</v>
      </c>
      <c r="C147" t="s">
        <v>410</v>
      </c>
    </row>
    <row r="148" spans="1:3" ht="14.45" x14ac:dyDescent="0.3">
      <c r="A148" t="s">
        <v>1191</v>
      </c>
      <c r="B148" t="s">
        <v>209</v>
      </c>
    </row>
    <row r="149" spans="1:3" ht="14.45" x14ac:dyDescent="0.3">
      <c r="A149" t="s">
        <v>1191</v>
      </c>
      <c r="B149" t="s">
        <v>524</v>
      </c>
    </row>
    <row r="150" spans="1:3" ht="14.45" x14ac:dyDescent="0.3">
      <c r="A150" t="s">
        <v>1191</v>
      </c>
      <c r="B150" t="s">
        <v>486</v>
      </c>
    </row>
    <row r="151" spans="1:3" ht="14.45" x14ac:dyDescent="0.3">
      <c r="A151" t="s">
        <v>1191</v>
      </c>
      <c r="B151" t="s">
        <v>221</v>
      </c>
    </row>
    <row r="152" spans="1:3" ht="14.45" x14ac:dyDescent="0.3">
      <c r="A152" t="s">
        <v>1191</v>
      </c>
      <c r="B152" t="s">
        <v>225</v>
      </c>
    </row>
    <row r="153" spans="1:3" ht="14.45" x14ac:dyDescent="0.3">
      <c r="A153" t="s">
        <v>1191</v>
      </c>
      <c r="B153" t="s">
        <v>228</v>
      </c>
    </row>
    <row r="154" spans="1:3" ht="14.45" x14ac:dyDescent="0.3">
      <c r="A154" t="s">
        <v>1191</v>
      </c>
      <c r="B154" t="s">
        <v>76</v>
      </c>
    </row>
    <row r="155" spans="1:3" ht="14.45" x14ac:dyDescent="0.3">
      <c r="A155" t="s">
        <v>1191</v>
      </c>
      <c r="B155" t="s">
        <v>233</v>
      </c>
    </row>
    <row r="156" spans="1:3" ht="14.45" x14ac:dyDescent="0.3">
      <c r="A156" t="s">
        <v>1191</v>
      </c>
      <c r="B156" t="s">
        <v>78</v>
      </c>
    </row>
    <row r="157" spans="1:3" ht="14.45" x14ac:dyDescent="0.3">
      <c r="A157" t="s">
        <v>1191</v>
      </c>
      <c r="B157" t="s">
        <v>373</v>
      </c>
    </row>
    <row r="158" spans="1:3" ht="14.45" x14ac:dyDescent="0.3">
      <c r="A158" t="s">
        <v>1191</v>
      </c>
      <c r="B158" t="s">
        <v>374</v>
      </c>
    </row>
    <row r="159" spans="1:3" ht="14.45" x14ac:dyDescent="0.3">
      <c r="A159" t="s">
        <v>1191</v>
      </c>
      <c r="B159" t="s">
        <v>378</v>
      </c>
    </row>
    <row r="160" spans="1:3" ht="14.45" x14ac:dyDescent="0.3">
      <c r="A160" t="s">
        <v>1184</v>
      </c>
      <c r="B160" t="s">
        <v>1165</v>
      </c>
    </row>
    <row r="161" spans="1:3" ht="14.45" x14ac:dyDescent="0.3">
      <c r="A161" t="s">
        <v>1184</v>
      </c>
      <c r="B161" t="s">
        <v>211</v>
      </c>
    </row>
    <row r="162" spans="1:3" ht="14.45" x14ac:dyDescent="0.3">
      <c r="A162" t="s">
        <v>1184</v>
      </c>
      <c r="B162" t="s">
        <v>218</v>
      </c>
    </row>
    <row r="163" spans="1:3" ht="14.45" x14ac:dyDescent="0.3">
      <c r="A163" t="s">
        <v>1184</v>
      </c>
      <c r="B163" t="s">
        <v>71</v>
      </c>
    </row>
    <row r="164" spans="1:3" ht="14.45" x14ac:dyDescent="0.3">
      <c r="A164" t="s">
        <v>329</v>
      </c>
      <c r="B164" t="s">
        <v>521</v>
      </c>
    </row>
    <row r="165" spans="1:3" ht="14.45" x14ac:dyDescent="0.3">
      <c r="A165" t="s">
        <v>329</v>
      </c>
      <c r="B165" t="s">
        <v>1165</v>
      </c>
    </row>
    <row r="166" spans="1:3" ht="14.45" x14ac:dyDescent="0.3">
      <c r="A166" t="s">
        <v>329</v>
      </c>
      <c r="B166" t="s">
        <v>1167</v>
      </c>
    </row>
    <row r="167" spans="1:3" ht="14.45" x14ac:dyDescent="0.3">
      <c r="A167" t="s">
        <v>329</v>
      </c>
      <c r="B167" t="s">
        <v>209</v>
      </c>
    </row>
    <row r="168" spans="1:3" ht="14.45" x14ac:dyDescent="0.3">
      <c r="A168" t="s">
        <v>329</v>
      </c>
      <c r="B168" t="s">
        <v>1168</v>
      </c>
    </row>
    <row r="169" spans="1:3" ht="14.45" x14ac:dyDescent="0.3">
      <c r="A169" t="s">
        <v>329</v>
      </c>
      <c r="B169" t="s">
        <v>216</v>
      </c>
    </row>
    <row r="170" spans="1:3" ht="14.45" x14ac:dyDescent="0.3">
      <c r="A170" t="s">
        <v>98</v>
      </c>
      <c r="B170" t="s">
        <v>1179</v>
      </c>
    </row>
    <row r="171" spans="1:3" ht="14.45" x14ac:dyDescent="0.3">
      <c r="A171" t="s">
        <v>98</v>
      </c>
      <c r="B171" t="s">
        <v>487</v>
      </c>
    </row>
    <row r="172" spans="1:3" ht="14.45" x14ac:dyDescent="0.3">
      <c r="A172" t="s">
        <v>98</v>
      </c>
      <c r="B172" t="s">
        <v>1165</v>
      </c>
    </row>
    <row r="173" spans="1:3" ht="14.45" x14ac:dyDescent="0.3">
      <c r="A173" t="s">
        <v>98</v>
      </c>
      <c r="B173" t="s">
        <v>1167</v>
      </c>
    </row>
    <row r="174" spans="1:3" ht="14.45" x14ac:dyDescent="0.3">
      <c r="A174" t="s">
        <v>98</v>
      </c>
      <c r="B174" t="s">
        <v>210</v>
      </c>
    </row>
    <row r="175" spans="1:3" ht="14.45" x14ac:dyDescent="0.3">
      <c r="A175" t="s">
        <v>98</v>
      </c>
      <c r="B175" t="s">
        <v>212</v>
      </c>
    </row>
    <row r="176" spans="1:3" ht="14.45" x14ac:dyDescent="0.3">
      <c r="A176" t="s">
        <v>98</v>
      </c>
      <c r="B176" t="s">
        <v>452</v>
      </c>
      <c r="C176" t="s">
        <v>410</v>
      </c>
    </row>
    <row r="177" spans="1:3" ht="14.45" x14ac:dyDescent="0.3">
      <c r="A177" t="s">
        <v>98</v>
      </c>
      <c r="B177" t="s">
        <v>486</v>
      </c>
      <c r="C177" t="s">
        <v>410</v>
      </c>
    </row>
    <row r="178" spans="1:3" ht="14.45" x14ac:dyDescent="0.3">
      <c r="A178" t="s">
        <v>98</v>
      </c>
      <c r="B178" t="s">
        <v>220</v>
      </c>
      <c r="C178" t="s">
        <v>410</v>
      </c>
    </row>
    <row r="179" spans="1:3" ht="14.45" x14ac:dyDescent="0.3">
      <c r="A179" t="s">
        <v>1039</v>
      </c>
      <c r="B179" t="s">
        <v>1040</v>
      </c>
    </row>
    <row r="180" spans="1:3" ht="14.45" x14ac:dyDescent="0.3">
      <c r="A180" t="s">
        <v>1039</v>
      </c>
      <c r="B180" t="s">
        <v>486</v>
      </c>
    </row>
    <row r="181" spans="1:3" ht="14.45" x14ac:dyDescent="0.3">
      <c r="A181" t="s">
        <v>1039</v>
      </c>
      <c r="B181" t="s">
        <v>1173</v>
      </c>
    </row>
    <row r="182" spans="1:3" ht="14.45" x14ac:dyDescent="0.3">
      <c r="A182" t="s">
        <v>1039</v>
      </c>
      <c r="B182" t="s">
        <v>70</v>
      </c>
    </row>
    <row r="183" spans="1:3" ht="14.45" x14ac:dyDescent="0.3">
      <c r="A183" t="s">
        <v>1039</v>
      </c>
      <c r="B183" t="s">
        <v>71</v>
      </c>
    </row>
    <row r="184" spans="1:3" ht="14.45" x14ac:dyDescent="0.3">
      <c r="A184" t="s">
        <v>1039</v>
      </c>
      <c r="B184" t="s">
        <v>72</v>
      </c>
    </row>
    <row r="185" spans="1:3" ht="14.45" x14ac:dyDescent="0.3">
      <c r="A185" t="s">
        <v>1039</v>
      </c>
      <c r="B185" t="s">
        <v>444</v>
      </c>
    </row>
    <row r="186" spans="1:3" ht="14.45" x14ac:dyDescent="0.3">
      <c r="A186" t="s">
        <v>1039</v>
      </c>
      <c r="B186" t="s">
        <v>225</v>
      </c>
    </row>
    <row r="187" spans="1:3" ht="14.45" x14ac:dyDescent="0.3">
      <c r="A187" t="s">
        <v>1039</v>
      </c>
      <c r="B187" t="s">
        <v>227</v>
      </c>
    </row>
    <row r="188" spans="1:3" ht="14.45" x14ac:dyDescent="0.3">
      <c r="A188" t="s">
        <v>1039</v>
      </c>
      <c r="B188" t="s">
        <v>73</v>
      </c>
    </row>
    <row r="189" spans="1:3" ht="14.45" x14ac:dyDescent="0.3">
      <c r="A189" t="s">
        <v>1039</v>
      </c>
      <c r="B189" t="s">
        <v>1041</v>
      </c>
    </row>
    <row r="190" spans="1:3" ht="14.45" x14ac:dyDescent="0.3">
      <c r="A190" t="s">
        <v>1039</v>
      </c>
      <c r="B190" t="s">
        <v>75</v>
      </c>
    </row>
    <row r="191" spans="1:3" ht="14.45" x14ac:dyDescent="0.3">
      <c r="A191" t="s">
        <v>1039</v>
      </c>
      <c r="B191" t="s">
        <v>76</v>
      </c>
    </row>
    <row r="192" spans="1:3" ht="14.45" x14ac:dyDescent="0.3">
      <c r="A192" t="s">
        <v>1039</v>
      </c>
      <c r="B192" t="s">
        <v>79</v>
      </c>
    </row>
    <row r="193" spans="1:2" ht="14.45" x14ac:dyDescent="0.3">
      <c r="A193" t="s">
        <v>1039</v>
      </c>
      <c r="B193" t="s">
        <v>80</v>
      </c>
    </row>
    <row r="194" spans="1:2" ht="14.45" x14ac:dyDescent="0.3">
      <c r="A194" t="s">
        <v>1039</v>
      </c>
      <c r="B194" t="s">
        <v>1342</v>
      </c>
    </row>
    <row r="195" spans="1:2" ht="14.45" x14ac:dyDescent="0.3">
      <c r="A195" t="s">
        <v>1039</v>
      </c>
      <c r="B195" t="s">
        <v>1042</v>
      </c>
    </row>
    <row r="196" spans="1:2" ht="14.45" x14ac:dyDescent="0.3">
      <c r="A196" t="s">
        <v>1039</v>
      </c>
      <c r="B196" t="s">
        <v>1181</v>
      </c>
    </row>
    <row r="197" spans="1:2" ht="14.45" x14ac:dyDescent="0.3">
      <c r="A197" t="s">
        <v>1039</v>
      </c>
      <c r="B197" t="s">
        <v>81</v>
      </c>
    </row>
    <row r="198" spans="1:2" ht="14.45" x14ac:dyDescent="0.3">
      <c r="A198" t="s">
        <v>1039</v>
      </c>
      <c r="B198" t="s">
        <v>82</v>
      </c>
    </row>
    <row r="199" spans="1:2" ht="14.45" x14ac:dyDescent="0.3">
      <c r="A199" t="s">
        <v>1039</v>
      </c>
      <c r="B199" t="s">
        <v>83</v>
      </c>
    </row>
    <row r="200" spans="1:2" ht="14.45" x14ac:dyDescent="0.3">
      <c r="A200" t="s">
        <v>1039</v>
      </c>
      <c r="B200" t="s">
        <v>1043</v>
      </c>
    </row>
    <row r="201" spans="1:2" ht="14.45" x14ac:dyDescent="0.3">
      <c r="A201" t="s">
        <v>1039</v>
      </c>
      <c r="B201" t="s">
        <v>85</v>
      </c>
    </row>
    <row r="202" spans="1:2" ht="14.45" x14ac:dyDescent="0.3">
      <c r="A202" t="s">
        <v>1039</v>
      </c>
      <c r="B202" t="s">
        <v>87</v>
      </c>
    </row>
    <row r="203" spans="1:2" ht="14.45" x14ac:dyDescent="0.3">
      <c r="A203" t="s">
        <v>1039</v>
      </c>
      <c r="B203" t="s">
        <v>492</v>
      </c>
    </row>
    <row r="204" spans="1:2" ht="14.45" x14ac:dyDescent="0.3">
      <c r="A204" t="s">
        <v>1039</v>
      </c>
      <c r="B204" t="s">
        <v>658</v>
      </c>
    </row>
    <row r="205" spans="1:2" ht="14.45" x14ac:dyDescent="0.3">
      <c r="A205" t="s">
        <v>1039</v>
      </c>
      <c r="B205" t="s">
        <v>88</v>
      </c>
    </row>
    <row r="206" spans="1:2" ht="14.45" x14ac:dyDescent="0.3">
      <c r="A206" t="s">
        <v>1039</v>
      </c>
      <c r="B206" t="s">
        <v>89</v>
      </c>
    </row>
    <row r="207" spans="1:2" ht="14.45" x14ac:dyDescent="0.3">
      <c r="A207" t="s">
        <v>1039</v>
      </c>
      <c r="B207" t="s">
        <v>90</v>
      </c>
    </row>
    <row r="208" spans="1:2" ht="14.45" x14ac:dyDescent="0.3">
      <c r="A208" t="s">
        <v>1039</v>
      </c>
      <c r="B208" t="s">
        <v>1044</v>
      </c>
    </row>
    <row r="209" spans="1:2" ht="14.45" x14ac:dyDescent="0.3">
      <c r="A209" t="s">
        <v>1039</v>
      </c>
      <c r="B209" t="s">
        <v>659</v>
      </c>
    </row>
    <row r="210" spans="1:2" ht="14.45" x14ac:dyDescent="0.3">
      <c r="A210" t="s">
        <v>1039</v>
      </c>
      <c r="B210" t="s">
        <v>1161</v>
      </c>
    </row>
    <row r="211" spans="1:2" ht="14.45" x14ac:dyDescent="0.3">
      <c r="A211" t="s">
        <v>1039</v>
      </c>
      <c r="B211" t="s">
        <v>92</v>
      </c>
    </row>
    <row r="212" spans="1:2" ht="14.45" x14ac:dyDescent="0.3">
      <c r="A212" t="s">
        <v>1039</v>
      </c>
      <c r="B212" t="s">
        <v>1045</v>
      </c>
    </row>
    <row r="213" spans="1:2" ht="14.45" x14ac:dyDescent="0.3">
      <c r="A213" t="s">
        <v>1039</v>
      </c>
      <c r="B213" t="s">
        <v>1046</v>
      </c>
    </row>
    <row r="214" spans="1:2" ht="14.45" x14ac:dyDescent="0.3">
      <c r="A214" t="s">
        <v>1039</v>
      </c>
      <c r="B214" t="s">
        <v>1047</v>
      </c>
    </row>
    <row r="215" spans="1:2" ht="14.45" x14ac:dyDescent="0.3">
      <c r="A215" t="s">
        <v>1039</v>
      </c>
      <c r="B215" t="s">
        <v>1048</v>
      </c>
    </row>
    <row r="216" spans="1:2" ht="14.45" x14ac:dyDescent="0.3">
      <c r="A216" t="s">
        <v>1039</v>
      </c>
      <c r="B216" t="s">
        <v>1049</v>
      </c>
    </row>
    <row r="217" spans="1:2" ht="14.45" x14ac:dyDescent="0.3">
      <c r="A217" t="s">
        <v>1039</v>
      </c>
      <c r="B217" t="s">
        <v>1050</v>
      </c>
    </row>
    <row r="218" spans="1:2" ht="14.45" x14ac:dyDescent="0.3">
      <c r="A218" t="s">
        <v>1039</v>
      </c>
      <c r="B218" t="s">
        <v>1051</v>
      </c>
    </row>
    <row r="219" spans="1:2" ht="14.45" x14ac:dyDescent="0.3">
      <c r="A219" t="s">
        <v>1039</v>
      </c>
      <c r="B219" t="s">
        <v>1052</v>
      </c>
    </row>
    <row r="220" spans="1:2" ht="14.45" x14ac:dyDescent="0.3">
      <c r="A220" t="s">
        <v>1039</v>
      </c>
      <c r="B220" t="s">
        <v>1053</v>
      </c>
    </row>
    <row r="221" spans="1:2" ht="14.45" x14ac:dyDescent="0.3">
      <c r="A221" t="s">
        <v>1039</v>
      </c>
      <c r="B221" t="s">
        <v>1054</v>
      </c>
    </row>
    <row r="222" spans="1:2" ht="14.45" x14ac:dyDescent="0.3">
      <c r="A222" t="s">
        <v>1039</v>
      </c>
      <c r="B222" t="s">
        <v>1055</v>
      </c>
    </row>
    <row r="223" spans="1:2" ht="14.45" x14ac:dyDescent="0.3">
      <c r="A223" t="s">
        <v>1039</v>
      </c>
      <c r="B223" t="s">
        <v>1056</v>
      </c>
    </row>
    <row r="224" spans="1:2" ht="14.45" x14ac:dyDescent="0.3">
      <c r="A224" t="s">
        <v>1039</v>
      </c>
      <c r="B224" t="s">
        <v>1057</v>
      </c>
    </row>
    <row r="225" spans="1:2" ht="14.45" x14ac:dyDescent="0.3">
      <c r="A225" t="s">
        <v>1039</v>
      </c>
      <c r="B225" t="s">
        <v>1058</v>
      </c>
    </row>
    <row r="226" spans="1:2" ht="14.45" x14ac:dyDescent="0.3">
      <c r="A226" t="s">
        <v>1039</v>
      </c>
      <c r="B226" t="s">
        <v>1059</v>
      </c>
    </row>
    <row r="227" spans="1:2" ht="14.45" x14ac:dyDescent="0.3">
      <c r="A227" t="s">
        <v>1039</v>
      </c>
      <c r="B227" t="s">
        <v>1060</v>
      </c>
    </row>
    <row r="228" spans="1:2" ht="14.45" x14ac:dyDescent="0.3">
      <c r="A228" t="s">
        <v>1039</v>
      </c>
      <c r="B228" t="s">
        <v>1061</v>
      </c>
    </row>
    <row r="229" spans="1:2" ht="14.45" x14ac:dyDescent="0.3">
      <c r="A229" t="s">
        <v>1039</v>
      </c>
      <c r="B229" t="s">
        <v>1062</v>
      </c>
    </row>
    <row r="230" spans="1:2" ht="14.45" x14ac:dyDescent="0.3">
      <c r="A230" t="s">
        <v>1039</v>
      </c>
      <c r="B230" t="s">
        <v>1063</v>
      </c>
    </row>
    <row r="231" spans="1:2" ht="14.45" x14ac:dyDescent="0.3">
      <c r="A231" t="s">
        <v>1039</v>
      </c>
      <c r="B231" t="s">
        <v>1064</v>
      </c>
    </row>
    <row r="232" spans="1:2" ht="14.45" x14ac:dyDescent="0.3">
      <c r="A232" t="s">
        <v>1039</v>
      </c>
      <c r="B232" t="s">
        <v>1065</v>
      </c>
    </row>
    <row r="233" spans="1:2" ht="14.45" x14ac:dyDescent="0.3">
      <c r="A233" t="s">
        <v>1039</v>
      </c>
      <c r="B233" t="s">
        <v>1066</v>
      </c>
    </row>
    <row r="234" spans="1:2" ht="14.45" x14ac:dyDescent="0.3">
      <c r="A234" t="s">
        <v>1039</v>
      </c>
      <c r="B234" t="s">
        <v>1067</v>
      </c>
    </row>
    <row r="235" spans="1:2" ht="14.45" x14ac:dyDescent="0.3">
      <c r="A235" t="s">
        <v>1039</v>
      </c>
      <c r="B235" t="s">
        <v>1068</v>
      </c>
    </row>
    <row r="236" spans="1:2" ht="14.45" x14ac:dyDescent="0.3">
      <c r="A236" t="s">
        <v>1039</v>
      </c>
      <c r="B236" t="s">
        <v>1069</v>
      </c>
    </row>
    <row r="237" spans="1:2" ht="14.45" x14ac:dyDescent="0.3">
      <c r="A237" t="s">
        <v>1039</v>
      </c>
      <c r="B237" t="s">
        <v>1070</v>
      </c>
    </row>
    <row r="238" spans="1:2" ht="14.45" x14ac:dyDescent="0.3">
      <c r="A238" t="s">
        <v>1039</v>
      </c>
      <c r="B238" t="s">
        <v>1071</v>
      </c>
    </row>
    <row r="239" spans="1:2" ht="14.45" x14ac:dyDescent="0.3">
      <c r="A239" t="s">
        <v>1039</v>
      </c>
      <c r="B239" t="s">
        <v>1072</v>
      </c>
    </row>
    <row r="240" spans="1:2" ht="14.45" x14ac:dyDescent="0.3">
      <c r="A240" t="s">
        <v>1039</v>
      </c>
      <c r="B240" t="s">
        <v>1073</v>
      </c>
    </row>
    <row r="241" spans="1:2" ht="14.45" x14ac:dyDescent="0.3">
      <c r="A241" t="s">
        <v>1039</v>
      </c>
      <c r="B241" t="s">
        <v>1074</v>
      </c>
    </row>
    <row r="242" spans="1:2" ht="14.45" x14ac:dyDescent="0.3">
      <c r="A242" t="s">
        <v>1039</v>
      </c>
      <c r="B242" t="s">
        <v>1075</v>
      </c>
    </row>
    <row r="243" spans="1:2" ht="14.45" x14ac:dyDescent="0.3">
      <c r="A243" t="s">
        <v>1039</v>
      </c>
      <c r="B243" t="s">
        <v>1076</v>
      </c>
    </row>
    <row r="244" spans="1:2" ht="14.45" x14ac:dyDescent="0.3">
      <c r="A244" t="s">
        <v>1039</v>
      </c>
      <c r="B244" t="s">
        <v>1077</v>
      </c>
    </row>
    <row r="245" spans="1:2" ht="14.45" x14ac:dyDescent="0.3">
      <c r="A245" t="s">
        <v>1039</v>
      </c>
      <c r="B245" t="s">
        <v>1078</v>
      </c>
    </row>
    <row r="246" spans="1:2" ht="14.45" x14ac:dyDescent="0.3">
      <c r="A246" t="s">
        <v>1039</v>
      </c>
      <c r="B246" t="s">
        <v>1079</v>
      </c>
    </row>
    <row r="247" spans="1:2" ht="14.45" x14ac:dyDescent="0.3">
      <c r="A247" t="s">
        <v>1039</v>
      </c>
      <c r="B247" t="s">
        <v>1080</v>
      </c>
    </row>
    <row r="248" spans="1:2" ht="14.45" x14ac:dyDescent="0.3">
      <c r="A248" t="s">
        <v>1039</v>
      </c>
      <c r="B248" t="s">
        <v>1081</v>
      </c>
    </row>
    <row r="249" spans="1:2" ht="14.45" x14ac:dyDescent="0.3">
      <c r="A249" t="s">
        <v>1039</v>
      </c>
      <c r="B249" t="s">
        <v>1082</v>
      </c>
    </row>
    <row r="250" spans="1:2" ht="14.45" x14ac:dyDescent="0.3">
      <c r="A250" t="s">
        <v>1039</v>
      </c>
      <c r="B250" t="s">
        <v>1083</v>
      </c>
    </row>
    <row r="251" spans="1:2" ht="14.45" x14ac:dyDescent="0.3">
      <c r="A251" t="s">
        <v>1039</v>
      </c>
      <c r="B251" t="s">
        <v>1084</v>
      </c>
    </row>
    <row r="252" spans="1:2" ht="14.45" x14ac:dyDescent="0.3">
      <c r="A252" t="s">
        <v>1039</v>
      </c>
      <c r="B252" t="s">
        <v>1085</v>
      </c>
    </row>
    <row r="253" spans="1:2" ht="14.45" x14ac:dyDescent="0.3">
      <c r="A253" t="s">
        <v>1039</v>
      </c>
      <c r="B253" t="s">
        <v>1086</v>
      </c>
    </row>
    <row r="254" spans="1:2" ht="14.45" x14ac:dyDescent="0.3">
      <c r="A254" t="s">
        <v>1039</v>
      </c>
      <c r="B254" t="s">
        <v>1087</v>
      </c>
    </row>
    <row r="255" spans="1:2" ht="14.45" x14ac:dyDescent="0.3">
      <c r="A255" t="s">
        <v>1039</v>
      </c>
      <c r="B255" t="s">
        <v>1088</v>
      </c>
    </row>
    <row r="256" spans="1:2" ht="14.45" x14ac:dyDescent="0.3">
      <c r="A256" t="s">
        <v>1039</v>
      </c>
      <c r="B256" t="s">
        <v>1089</v>
      </c>
    </row>
    <row r="257" spans="1:2" ht="14.45" x14ac:dyDescent="0.3">
      <c r="A257" t="s">
        <v>1039</v>
      </c>
      <c r="B257" t="s">
        <v>1090</v>
      </c>
    </row>
    <row r="258" spans="1:2" ht="14.45" x14ac:dyDescent="0.3">
      <c r="A258" t="s">
        <v>1039</v>
      </c>
      <c r="B258" t="s">
        <v>1091</v>
      </c>
    </row>
    <row r="259" spans="1:2" ht="14.45" x14ac:dyDescent="0.3">
      <c r="A259" t="s">
        <v>1039</v>
      </c>
      <c r="B259" t="s">
        <v>1092</v>
      </c>
    </row>
    <row r="260" spans="1:2" ht="14.45" x14ac:dyDescent="0.3">
      <c r="A260" t="s">
        <v>1039</v>
      </c>
      <c r="B260" t="s">
        <v>1093</v>
      </c>
    </row>
    <row r="261" spans="1:2" ht="14.45" x14ac:dyDescent="0.3">
      <c r="A261" t="s">
        <v>1039</v>
      </c>
      <c r="B261" t="s">
        <v>1094</v>
      </c>
    </row>
    <row r="262" spans="1:2" ht="14.45" x14ac:dyDescent="0.3">
      <c r="A262" t="s">
        <v>1039</v>
      </c>
      <c r="B262" t="s">
        <v>1095</v>
      </c>
    </row>
    <row r="263" spans="1:2" ht="14.45" x14ac:dyDescent="0.3">
      <c r="A263" t="s">
        <v>1039</v>
      </c>
      <c r="B263" t="s">
        <v>1096</v>
      </c>
    </row>
    <row r="264" spans="1:2" ht="14.45" x14ac:dyDescent="0.3">
      <c r="A264" t="s">
        <v>1039</v>
      </c>
      <c r="B264" t="s">
        <v>1097</v>
      </c>
    </row>
    <row r="265" spans="1:2" ht="14.45" x14ac:dyDescent="0.3">
      <c r="A265" t="s">
        <v>1039</v>
      </c>
      <c r="B265" t="s">
        <v>1098</v>
      </c>
    </row>
    <row r="266" spans="1:2" ht="14.45" x14ac:dyDescent="0.3">
      <c r="A266" t="s">
        <v>1039</v>
      </c>
      <c r="B266" t="s">
        <v>1099</v>
      </c>
    </row>
    <row r="267" spans="1:2" ht="14.45" x14ac:dyDescent="0.3">
      <c r="A267" t="s">
        <v>1039</v>
      </c>
      <c r="B267" t="s">
        <v>1100</v>
      </c>
    </row>
    <row r="268" spans="1:2" ht="14.45" x14ac:dyDescent="0.3">
      <c r="A268" t="s">
        <v>1039</v>
      </c>
      <c r="B268" t="s">
        <v>1101</v>
      </c>
    </row>
    <row r="269" spans="1:2" ht="14.45" x14ac:dyDescent="0.3">
      <c r="A269" t="s">
        <v>1039</v>
      </c>
      <c r="B269" t="s">
        <v>1102</v>
      </c>
    </row>
    <row r="270" spans="1:2" ht="14.45" x14ac:dyDescent="0.3">
      <c r="A270" t="s">
        <v>1039</v>
      </c>
      <c r="B270" t="s">
        <v>1103</v>
      </c>
    </row>
    <row r="271" spans="1:2" ht="14.45" x14ac:dyDescent="0.3">
      <c r="A271" t="s">
        <v>1039</v>
      </c>
      <c r="B271" t="s">
        <v>1104</v>
      </c>
    </row>
    <row r="272" spans="1:2" ht="14.45" x14ac:dyDescent="0.3">
      <c r="A272" t="s">
        <v>1039</v>
      </c>
      <c r="B272" t="s">
        <v>1105</v>
      </c>
    </row>
    <row r="273" spans="1:2" ht="14.45" x14ac:dyDescent="0.3">
      <c r="A273" t="s">
        <v>1039</v>
      </c>
      <c r="B273" t="s">
        <v>1106</v>
      </c>
    </row>
    <row r="274" spans="1:2" ht="14.45" x14ac:dyDescent="0.3">
      <c r="A274" t="s">
        <v>1039</v>
      </c>
      <c r="B274" t="s">
        <v>1107</v>
      </c>
    </row>
    <row r="275" spans="1:2" ht="14.45" x14ac:dyDescent="0.3">
      <c r="A275" t="s">
        <v>1039</v>
      </c>
      <c r="B275" t="s">
        <v>1108</v>
      </c>
    </row>
    <row r="276" spans="1:2" ht="14.45" x14ac:dyDescent="0.3">
      <c r="A276" t="s">
        <v>1039</v>
      </c>
      <c r="B276" t="s">
        <v>1109</v>
      </c>
    </row>
    <row r="277" spans="1:2" ht="14.45" x14ac:dyDescent="0.3">
      <c r="A277" t="s">
        <v>1039</v>
      </c>
      <c r="B277" t="s">
        <v>1110</v>
      </c>
    </row>
    <row r="278" spans="1:2" ht="14.45" x14ac:dyDescent="0.3">
      <c r="A278" t="s">
        <v>1039</v>
      </c>
      <c r="B278" t="s">
        <v>1111</v>
      </c>
    </row>
    <row r="279" spans="1:2" ht="14.45" x14ac:dyDescent="0.3">
      <c r="A279" t="s">
        <v>1039</v>
      </c>
      <c r="B279" t="s">
        <v>1112</v>
      </c>
    </row>
    <row r="280" spans="1:2" ht="14.45" x14ac:dyDescent="0.3">
      <c r="A280" t="s">
        <v>1039</v>
      </c>
      <c r="B280" t="s">
        <v>1113</v>
      </c>
    </row>
    <row r="281" spans="1:2" ht="14.45" x14ac:dyDescent="0.3">
      <c r="A281" t="s">
        <v>1039</v>
      </c>
      <c r="B281" t="s">
        <v>1114</v>
      </c>
    </row>
    <row r="282" spans="1:2" x14ac:dyDescent="0.25">
      <c r="A282" t="s">
        <v>1039</v>
      </c>
      <c r="B282" t="s">
        <v>1115</v>
      </c>
    </row>
    <row r="283" spans="1:2" x14ac:dyDescent="0.25">
      <c r="A283" t="s">
        <v>1039</v>
      </c>
      <c r="B283" t="s">
        <v>1116</v>
      </c>
    </row>
    <row r="284" spans="1:2" x14ac:dyDescent="0.25">
      <c r="A284" t="s">
        <v>1039</v>
      </c>
      <c r="B284" t="s">
        <v>1117</v>
      </c>
    </row>
    <row r="285" spans="1:2" x14ac:dyDescent="0.25">
      <c r="A285" t="s">
        <v>1039</v>
      </c>
      <c r="B285" t="s">
        <v>1118</v>
      </c>
    </row>
    <row r="286" spans="1:2" x14ac:dyDescent="0.25">
      <c r="A286" t="s">
        <v>1039</v>
      </c>
      <c r="B286" t="s">
        <v>1119</v>
      </c>
    </row>
    <row r="287" spans="1:2" x14ac:dyDescent="0.25">
      <c r="A287" t="s">
        <v>1039</v>
      </c>
      <c r="B287" t="s">
        <v>1120</v>
      </c>
    </row>
    <row r="288" spans="1:2" x14ac:dyDescent="0.25">
      <c r="A288" t="s">
        <v>1039</v>
      </c>
      <c r="B288" t="s">
        <v>1121</v>
      </c>
    </row>
    <row r="289" spans="1:2" x14ac:dyDescent="0.25">
      <c r="A289" t="s">
        <v>1039</v>
      </c>
      <c r="B289" t="s">
        <v>1122</v>
      </c>
    </row>
    <row r="290" spans="1:2" x14ac:dyDescent="0.25">
      <c r="A290" t="s">
        <v>1039</v>
      </c>
      <c r="B290" t="s">
        <v>1123</v>
      </c>
    </row>
    <row r="291" spans="1:2" x14ac:dyDescent="0.25">
      <c r="A291" t="s">
        <v>1039</v>
      </c>
      <c r="B291" t="s">
        <v>1124</v>
      </c>
    </row>
    <row r="292" spans="1:2" x14ac:dyDescent="0.25">
      <c r="A292" t="s">
        <v>1039</v>
      </c>
      <c r="B292" t="s">
        <v>1125</v>
      </c>
    </row>
    <row r="293" spans="1:2" x14ac:dyDescent="0.25">
      <c r="A293" t="s">
        <v>1039</v>
      </c>
      <c r="B293" t="s">
        <v>1126</v>
      </c>
    </row>
  </sheetData>
  <autoFilter ref="A1:C1"/>
  <customSheetViews>
    <customSheetView guid="{6C463F14-C8AA-495A-8FD2-4A264D8C6FE5}" showAutoFilter="1" showRuler="0">
      <pageMargins left="0.75" right="0.75" top="1" bottom="1" header="0.5" footer="0.5"/>
      <headerFooter alignWithMargins="0"/>
      <autoFilter ref="B1:H1"/>
    </customSheetView>
  </customSheetView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4"/>
  </sheetPr>
  <dimension ref="A1:Z25"/>
  <sheetViews>
    <sheetView showGridLines="0" topLeftCell="A13" zoomScaleNormal="100" workbookViewId="0">
      <selection activeCell="D7" sqref="D7"/>
    </sheetView>
  </sheetViews>
  <sheetFormatPr baseColWidth="10" defaultColWidth="9.140625" defaultRowHeight="15" x14ac:dyDescent="0.25"/>
  <cols>
    <col min="1" max="1" width="2.7109375" style="25" customWidth="1"/>
    <col min="2" max="2" width="4.7109375" style="25" customWidth="1"/>
    <col min="3" max="3" width="9.140625" style="25"/>
    <col min="4" max="4" width="132.7109375" style="25" customWidth="1"/>
    <col min="5" max="5" width="9.28515625" style="25" customWidth="1"/>
    <col min="6" max="10" width="9.140625" style="25"/>
    <col min="11" max="26" width="9.140625" style="25" hidden="1" customWidth="1"/>
    <col min="27" max="16384" width="9.140625" style="25"/>
  </cols>
  <sheetData>
    <row r="1" spans="1:11" s="30" customFormat="1" ht="14.45" x14ac:dyDescent="0.3">
      <c r="K1" s="30" t="s">
        <v>556</v>
      </c>
    </row>
    <row r="6" spans="1:11" s="30" customFormat="1" ht="14.45" x14ac:dyDescent="0.3"/>
    <row r="7" spans="1:11" s="30" customFormat="1" ht="14.45" x14ac:dyDescent="0.3">
      <c r="B7" s="30" t="str">
        <f>"Project:  "&amp;BasicData!$E$13</f>
        <v>Project:  Energy Efficiency in Public Buildings (EEPB)</v>
      </c>
    </row>
    <row r="8" spans="1:11" s="30" customFormat="1" ht="14.45" hidden="1" x14ac:dyDescent="0.3"/>
    <row r="9" spans="1:11" s="30" customFormat="1" ht="14.45" hidden="1" x14ac:dyDescent="0.3"/>
    <row r="10" spans="1:11" s="71" customFormat="1" ht="21" x14ac:dyDescent="0.4">
      <c r="A10" s="30"/>
      <c r="B10" s="305" t="s">
        <v>363</v>
      </c>
      <c r="C10" s="305"/>
      <c r="D10" s="305"/>
      <c r="E10" s="305"/>
    </row>
    <row r="11" spans="1:11" s="71" customFormat="1" ht="14.45" x14ac:dyDescent="0.3">
      <c r="B11" s="306"/>
      <c r="C11" s="306"/>
      <c r="D11" s="306"/>
      <c r="E11" s="306"/>
    </row>
    <row r="12" spans="1:11" s="71" customFormat="1" ht="14.45" x14ac:dyDescent="0.3">
      <c r="D12" s="123"/>
    </row>
    <row r="13" spans="1:11" s="125" customFormat="1" ht="100.9" x14ac:dyDescent="0.3">
      <c r="A13" s="71"/>
      <c r="B13" s="71"/>
      <c r="C13" s="71"/>
      <c r="D13" s="124" t="s">
        <v>1357</v>
      </c>
    </row>
    <row r="14" spans="1:11" s="125" customFormat="1" ht="75" x14ac:dyDescent="0.25">
      <c r="A14" s="71"/>
      <c r="B14" s="71"/>
      <c r="C14" s="71"/>
      <c r="D14" s="48" t="s">
        <v>1441</v>
      </c>
    </row>
    <row r="15" spans="1:11" s="125" customFormat="1" ht="14.45" x14ac:dyDescent="0.3">
      <c r="A15" s="71"/>
      <c r="B15" s="71"/>
      <c r="C15" s="71"/>
      <c r="D15" s="126" t="s">
        <v>501</v>
      </c>
    </row>
    <row r="16" spans="1:11" s="125" customFormat="1" x14ac:dyDescent="0.25">
      <c r="A16" s="71"/>
      <c r="B16" s="71"/>
      <c r="C16" s="71"/>
      <c r="D16" s="127" t="s">
        <v>541</v>
      </c>
    </row>
    <row r="17" spans="1:4" s="125" customFormat="1" ht="14.45" x14ac:dyDescent="0.3">
      <c r="A17" s="71"/>
      <c r="B17" s="71"/>
      <c r="C17" s="71"/>
      <c r="D17" s="127"/>
    </row>
    <row r="18" spans="1:4" s="125" customFormat="1" ht="60" x14ac:dyDescent="0.25">
      <c r="A18" s="71"/>
      <c r="B18" s="71"/>
      <c r="C18" s="71"/>
      <c r="D18" s="48" t="s">
        <v>503</v>
      </c>
    </row>
    <row r="19" spans="1:4" s="125" customFormat="1" x14ac:dyDescent="0.25">
      <c r="A19" s="71"/>
      <c r="B19" s="71"/>
      <c r="C19" s="71"/>
      <c r="D19" s="126" t="s">
        <v>501</v>
      </c>
    </row>
    <row r="20" spans="1:4" s="125" customFormat="1" x14ac:dyDescent="0.25">
      <c r="A20" s="71"/>
      <c r="B20" s="71"/>
      <c r="C20" s="71"/>
      <c r="D20" s="127" t="s">
        <v>502</v>
      </c>
    </row>
    <row r="21" spans="1:4" s="125" customFormat="1" x14ac:dyDescent="0.25">
      <c r="A21" s="71"/>
      <c r="B21" s="71"/>
      <c r="C21" s="71"/>
      <c r="D21" s="126" t="s">
        <v>501</v>
      </c>
    </row>
    <row r="22" spans="1:4" s="125" customFormat="1" x14ac:dyDescent="0.25">
      <c r="A22" s="71"/>
      <c r="B22" s="71"/>
      <c r="C22" s="71"/>
      <c r="D22" s="127"/>
    </row>
    <row r="23" spans="1:4" s="125" customFormat="1" ht="75" x14ac:dyDescent="0.25">
      <c r="A23" s="71"/>
      <c r="B23" s="71"/>
      <c r="C23" s="71"/>
      <c r="D23" s="48" t="s">
        <v>504</v>
      </c>
    </row>
    <row r="24" spans="1:4" s="59" customFormat="1" x14ac:dyDescent="0.25">
      <c r="D24" s="128" t="s">
        <v>505</v>
      </c>
    </row>
    <row r="25" spans="1:4" x14ac:dyDescent="0.25">
      <c r="B25" s="59"/>
      <c r="C25" s="59"/>
      <c r="D25" s="129" t="s">
        <v>506</v>
      </c>
    </row>
  </sheetData>
  <sheetProtection password="CA59" sheet="1" objects="1" scenarios="1"/>
  <customSheetViews>
    <customSheetView guid="{6C463F14-C8AA-495A-8FD2-4A264D8C6FE5}" hiddenRows="1" showRuler="0" topLeftCell="A16">
      <selection activeCell="C17" sqref="C17"/>
      <pageMargins left="0.75" right="0.75" top="1" bottom="1" header="0.5" footer="0.5"/>
      <pageSetup orientation="portrait" verticalDpi="0" r:id="rId1"/>
      <headerFooter alignWithMargins="0"/>
    </customSheetView>
  </customSheetViews>
  <mergeCells count="2">
    <mergeCell ref="B10:E10"/>
    <mergeCell ref="B11:E11"/>
  </mergeCells>
  <phoneticPr fontId="3" type="noConversion"/>
  <hyperlinks>
    <hyperlink ref="D15" r:id="rId2"/>
    <hyperlink ref="D21" r:id="rId3"/>
    <hyperlink ref="D19" r:id="rId4"/>
  </hyperlinks>
  <pageMargins left="0.75" right="0.75" top="1" bottom="1" header="0.5" footer="0.5"/>
  <pageSetup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64522" r:id="rId8" name="Button 10">
              <controlPr defaultSize="0" print="0" autoFill="0" autoPict="0" macro="[0]!APRWordReport">
                <anchor moveWithCells="1" sizeWithCells="1">
                  <from>
                    <xdr:col>3</xdr:col>
                    <xdr:colOff>3219450</xdr:colOff>
                    <xdr:row>25</xdr:row>
                    <xdr:rowOff>95250</xdr:rowOff>
                  </from>
                  <to>
                    <xdr:col>3</xdr:col>
                    <xdr:colOff>5553075</xdr:colOff>
                    <xdr:row>26</xdr:row>
                    <xdr:rowOff>142875</xdr:rowOff>
                  </to>
                </anchor>
              </controlPr>
            </control>
          </mc:Choice>
        </mc:AlternateContent>
        <mc:AlternateContent xmlns:mc="http://schemas.openxmlformats.org/markup-compatibility/2006">
          <mc:Choice Requires="x14">
            <control shapeId="64524" r:id="rId9" name="Button 12">
              <controlPr defaultSize="0" print="0" autoFill="0" autoPict="0" macro="[0]!CheckEmptyCells">
                <anchor moveWithCells="1" sizeWithCells="1">
                  <from>
                    <xdr:col>3</xdr:col>
                    <xdr:colOff>7934325</xdr:colOff>
                    <xdr:row>22</xdr:row>
                    <xdr:rowOff>180975</xdr:rowOff>
                  </from>
                  <to>
                    <xdr:col>4</xdr:col>
                    <xdr:colOff>514350</xdr:colOff>
                    <xdr:row>22</xdr:row>
                    <xdr:rowOff>371475</xdr:rowOff>
                  </to>
                </anchor>
              </controlPr>
            </control>
          </mc:Choice>
        </mc:AlternateContent>
        <mc:AlternateContent xmlns:mc="http://schemas.openxmlformats.org/markup-compatibility/2006">
          <mc:Choice Requires="x14">
            <control shapeId="64526" r:id="rId10" name="Button 14">
              <controlPr defaultSize="0" print="0" autoFill="0" autoPict="0" macro="[0]!ShowLog">
                <anchor moveWithCells="1" sizeWithCells="1">
                  <from>
                    <xdr:col>3</xdr:col>
                    <xdr:colOff>5638800</xdr:colOff>
                    <xdr:row>22</xdr:row>
                    <xdr:rowOff>400050</xdr:rowOff>
                  </from>
                  <to>
                    <xdr:col>3</xdr:col>
                    <xdr:colOff>6991350</xdr:colOff>
                    <xdr:row>22</xdr:row>
                    <xdr:rowOff>571500</xdr:rowOff>
                  </to>
                </anchor>
              </controlPr>
            </control>
          </mc:Choice>
        </mc:AlternateContent>
        <mc:AlternateContent xmlns:mc="http://schemas.openxmlformats.org/markup-compatibility/2006">
          <mc:Choice Requires="x14">
            <control shapeId="64527" r:id="rId11" name="Button 15">
              <controlPr defaultSize="0" print="0" autoFill="0" autoPict="0" macro="[0]!ShowKeyData">
                <anchor moveWithCells="1" sizeWithCells="1">
                  <from>
                    <xdr:col>3</xdr:col>
                    <xdr:colOff>4924425</xdr:colOff>
                    <xdr:row>22</xdr:row>
                    <xdr:rowOff>571500</xdr:rowOff>
                  </from>
                  <to>
                    <xdr:col>3</xdr:col>
                    <xdr:colOff>5610225</xdr:colOff>
                    <xdr:row>22</xdr:row>
                    <xdr:rowOff>742950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4"/>
  </sheetPr>
  <dimension ref="A1:Z391"/>
  <sheetViews>
    <sheetView showGridLines="0" topLeftCell="A31" zoomScaleNormal="100" workbookViewId="0">
      <selection activeCell="F55" sqref="F55"/>
    </sheetView>
  </sheetViews>
  <sheetFormatPr baseColWidth="10" defaultColWidth="9.140625" defaultRowHeight="15" x14ac:dyDescent="0.25"/>
  <cols>
    <col min="1" max="1" width="2.7109375" style="30" customWidth="1"/>
    <col min="2" max="3" width="9.140625" style="30"/>
    <col min="4" max="4" width="17.28515625" style="30" customWidth="1"/>
    <col min="5" max="5" width="102.28515625" style="30" customWidth="1"/>
    <col min="6" max="6" width="21.85546875" style="30" customWidth="1"/>
    <col min="7" max="7" width="3.7109375" style="30" customWidth="1"/>
    <col min="8" max="8" width="9.140625" style="30"/>
    <col min="9" max="10" width="12.28515625" style="30" customWidth="1"/>
    <col min="11" max="11" width="15.42578125" style="30" hidden="1" customWidth="1"/>
    <col min="12" max="18" width="9.140625" style="30" hidden="1" customWidth="1"/>
    <col min="19" max="19" width="17.85546875" style="30" hidden="1" customWidth="1"/>
    <col min="20" max="20" width="9.140625" style="30" hidden="1" customWidth="1"/>
    <col min="21" max="21" width="32.28515625" style="30" hidden="1" customWidth="1"/>
    <col min="22" max="22" width="15.42578125" style="30" hidden="1" customWidth="1"/>
    <col min="23" max="23" width="15.7109375" style="30" hidden="1" customWidth="1"/>
    <col min="24" max="24" width="9.140625" style="30" hidden="1" customWidth="1"/>
    <col min="25" max="25" width="9.140625" style="18" hidden="1" customWidth="1"/>
    <col min="26" max="26" width="13.140625" style="30" hidden="1" customWidth="1"/>
    <col min="27" max="16384" width="9.140625" style="30"/>
  </cols>
  <sheetData>
    <row r="1" spans="1:25" s="25" customFormat="1" ht="14.45" x14ac:dyDescent="0.3">
      <c r="Y1" s="18"/>
    </row>
    <row r="2" spans="1:25" s="25" customFormat="1" ht="14.45" x14ac:dyDescent="0.3">
      <c r="B2" s="62"/>
      <c r="C2" s="62"/>
      <c r="D2" s="62"/>
      <c r="E2" s="62"/>
      <c r="F2" s="62"/>
      <c r="G2" s="62"/>
      <c r="Y2" s="18"/>
    </row>
    <row r="3" spans="1:25" s="25" customFormat="1" ht="14.45" x14ac:dyDescent="0.3">
      <c r="B3" s="62"/>
      <c r="C3" s="62"/>
      <c r="D3" s="62"/>
      <c r="E3" s="62"/>
      <c r="F3" s="62"/>
      <c r="G3" s="62"/>
      <c r="Y3" s="18"/>
    </row>
    <row r="4" spans="1:25" s="25" customFormat="1" ht="14.45" x14ac:dyDescent="0.3">
      <c r="B4" s="62"/>
      <c r="C4" s="62"/>
      <c r="D4" s="62"/>
      <c r="E4" s="62"/>
      <c r="F4" s="62"/>
      <c r="G4" s="62"/>
      <c r="Y4" s="18"/>
    </row>
    <row r="5" spans="1:25" s="25" customFormat="1" ht="14.45" x14ac:dyDescent="0.3">
      <c r="B5" s="62"/>
      <c r="C5" s="62"/>
      <c r="D5" s="62"/>
      <c r="E5" s="62"/>
      <c r="F5" s="62"/>
      <c r="G5" s="62"/>
      <c r="Y5" s="18"/>
    </row>
    <row r="6" spans="1:25" s="25" customFormat="1" ht="14.45" x14ac:dyDescent="0.3">
      <c r="B6" s="62"/>
      <c r="C6" s="62"/>
      <c r="D6" s="62"/>
      <c r="E6" s="62"/>
      <c r="F6" s="62"/>
      <c r="G6" s="62"/>
      <c r="Y6" s="18"/>
    </row>
    <row r="7" spans="1:25" s="25" customFormat="1" ht="14.45" x14ac:dyDescent="0.3">
      <c r="B7" s="62"/>
      <c r="C7" s="62"/>
      <c r="D7" s="62"/>
      <c r="E7" s="62"/>
      <c r="F7" s="62"/>
      <c r="G7" s="62"/>
      <c r="Y7" s="18"/>
    </row>
    <row r="8" spans="1:25" s="25" customFormat="1" ht="14.45" x14ac:dyDescent="0.3">
      <c r="B8" s="62"/>
      <c r="C8" s="62"/>
      <c r="D8" s="62"/>
      <c r="E8" s="62"/>
      <c r="F8" s="62"/>
      <c r="G8" s="62"/>
      <c r="Y8" s="18"/>
    </row>
    <row r="9" spans="1:25" s="71" customFormat="1" ht="21" x14ac:dyDescent="0.4">
      <c r="A9" s="25"/>
      <c r="B9" s="312" t="s">
        <v>1337</v>
      </c>
      <c r="C9" s="312"/>
      <c r="D9" s="312"/>
      <c r="E9" s="312"/>
      <c r="F9" s="312"/>
      <c r="G9" s="312"/>
      <c r="Y9" s="18"/>
    </row>
    <row r="10" spans="1:25" s="71" customFormat="1" ht="14.45" x14ac:dyDescent="0.3">
      <c r="A10" s="25"/>
      <c r="B10" s="310" t="s">
        <v>525</v>
      </c>
      <c r="C10" s="311"/>
      <c r="D10" s="311"/>
      <c r="E10" s="311"/>
      <c r="F10" s="311"/>
      <c r="G10" s="311"/>
      <c r="Y10" s="18"/>
    </row>
    <row r="11" spans="1:25" s="88" customFormat="1" ht="14.45" x14ac:dyDescent="0.3">
      <c r="A11" s="71"/>
      <c r="B11" s="310" t="s">
        <v>663</v>
      </c>
      <c r="C11" s="311"/>
      <c r="D11" s="311"/>
      <c r="E11" s="311"/>
      <c r="F11" s="311"/>
      <c r="G11" s="311"/>
      <c r="Y11" s="18"/>
    </row>
    <row r="12" spans="1:25" s="88" customFormat="1" ht="14.45" x14ac:dyDescent="0.3">
      <c r="B12" s="63"/>
      <c r="C12" s="63"/>
      <c r="D12" s="63"/>
      <c r="E12" s="63"/>
      <c r="F12" s="63"/>
      <c r="G12" s="63"/>
      <c r="Y12" s="18"/>
    </row>
    <row r="13" spans="1:25" s="25" customFormat="1" ht="51" customHeight="1" x14ac:dyDescent="0.3">
      <c r="A13" s="88"/>
      <c r="B13" s="64"/>
      <c r="C13" s="64"/>
      <c r="D13" s="61" t="s">
        <v>331</v>
      </c>
      <c r="E13" s="77" t="s">
        <v>634</v>
      </c>
      <c r="F13" s="62"/>
      <c r="G13" s="62"/>
      <c r="Y13" s="18"/>
    </row>
    <row r="14" spans="1:25" s="25" customFormat="1" ht="14.45" x14ac:dyDescent="0.3">
      <c r="B14" s="62"/>
      <c r="C14" s="62"/>
      <c r="D14" s="62"/>
      <c r="E14" s="62"/>
      <c r="F14" s="62"/>
      <c r="G14" s="62"/>
      <c r="Y14" s="18"/>
    </row>
    <row r="15" spans="1:25" s="25" customFormat="1" ht="178.5" customHeight="1" x14ac:dyDescent="0.3">
      <c r="B15" s="62"/>
      <c r="C15" s="62"/>
      <c r="D15" s="61" t="s">
        <v>330</v>
      </c>
      <c r="E15" s="121" t="s">
        <v>635</v>
      </c>
      <c r="F15" s="62"/>
      <c r="G15" s="62"/>
      <c r="Y15" s="18"/>
    </row>
    <row r="16" spans="1:25" s="25" customFormat="1" ht="14.45" x14ac:dyDescent="0.3">
      <c r="B16" s="62"/>
      <c r="C16" s="62"/>
      <c r="D16" s="62"/>
      <c r="E16" s="62"/>
      <c r="F16" s="62"/>
      <c r="G16" s="62"/>
      <c r="Y16" s="18"/>
    </row>
    <row r="17" spans="1:26" s="25" customFormat="1" ht="14.45" x14ac:dyDescent="0.3">
      <c r="B17" s="62"/>
      <c r="C17" s="62"/>
      <c r="D17" s="56" t="s">
        <v>332</v>
      </c>
      <c r="E17" s="78">
        <v>4244</v>
      </c>
      <c r="F17" s="62"/>
      <c r="G17" s="62"/>
      <c r="Y17" s="18"/>
    </row>
    <row r="18" spans="1:26" s="25" customFormat="1" ht="14.45" x14ac:dyDescent="0.3">
      <c r="B18" s="62"/>
      <c r="C18" s="21"/>
      <c r="D18" s="61" t="s">
        <v>333</v>
      </c>
      <c r="E18" s="130">
        <v>60180</v>
      </c>
      <c r="F18" s="62"/>
      <c r="G18" s="62"/>
      <c r="Y18" s="18"/>
    </row>
    <row r="19" spans="1:26" s="25" customFormat="1" ht="14.45" x14ac:dyDescent="0.3">
      <c r="B19" s="62"/>
      <c r="C19" s="21"/>
      <c r="D19" s="61" t="s">
        <v>334</v>
      </c>
      <c r="E19" s="130">
        <v>75672</v>
      </c>
      <c r="F19" s="62"/>
      <c r="G19" s="62"/>
      <c r="Y19" s="18"/>
    </row>
    <row r="20" spans="1:26" s="25" customFormat="1" ht="14.45" x14ac:dyDescent="0.3">
      <c r="B20" s="86"/>
      <c r="C20" s="86"/>
      <c r="D20" s="62"/>
      <c r="E20" s="62"/>
      <c r="F20" s="62"/>
      <c r="G20" s="62"/>
      <c r="Y20" s="18"/>
    </row>
    <row r="21" spans="1:26" s="25" customFormat="1" ht="14.45" x14ac:dyDescent="0.3">
      <c r="A21" s="30"/>
      <c r="B21" s="86"/>
      <c r="C21" s="86"/>
      <c r="D21" s="62"/>
      <c r="E21" s="56" t="s">
        <v>887</v>
      </c>
      <c r="F21" s="130" t="s">
        <v>53</v>
      </c>
      <c r="G21" s="62"/>
      <c r="Y21" s="18"/>
    </row>
    <row r="22" spans="1:26" s="25" customFormat="1" ht="14.45" x14ac:dyDescent="0.3">
      <c r="A22" s="30"/>
      <c r="B22" s="86"/>
      <c r="C22" s="86"/>
      <c r="D22" s="62"/>
      <c r="E22" s="56" t="s">
        <v>888</v>
      </c>
      <c r="F22" s="130" t="s">
        <v>1148</v>
      </c>
      <c r="G22" s="62"/>
      <c r="Y22" s="18"/>
    </row>
    <row r="23" spans="1:26" s="25" customFormat="1" ht="14.45" x14ac:dyDescent="0.3">
      <c r="B23" s="86"/>
      <c r="C23" s="86"/>
      <c r="D23" s="62"/>
      <c r="E23" s="56" t="s">
        <v>881</v>
      </c>
      <c r="F23" s="130" t="s">
        <v>54</v>
      </c>
      <c r="G23" s="62"/>
      <c r="Y23" s="18"/>
    </row>
    <row r="24" spans="1:26" s="25" customFormat="1" ht="14.45" x14ac:dyDescent="0.3">
      <c r="B24" s="86"/>
      <c r="C24" s="86"/>
      <c r="D24" s="62"/>
      <c r="E24" s="56" t="s">
        <v>561</v>
      </c>
      <c r="F24" s="130" t="s">
        <v>54</v>
      </c>
      <c r="G24" s="62"/>
      <c r="Y24" s="18"/>
    </row>
    <row r="25" spans="1:26" s="25" customFormat="1" ht="14.45" x14ac:dyDescent="0.3">
      <c r="B25" s="86"/>
      <c r="C25" s="86"/>
      <c r="D25" s="62"/>
      <c r="E25" s="56" t="s">
        <v>882</v>
      </c>
      <c r="F25" s="130"/>
      <c r="G25" s="62"/>
      <c r="Y25" s="18"/>
    </row>
    <row r="26" spans="1:26" s="25" customFormat="1" ht="14.45" x14ac:dyDescent="0.3">
      <c r="B26" s="86"/>
      <c r="C26" s="86"/>
      <c r="D26" s="62"/>
      <c r="E26" s="56"/>
      <c r="F26" s="130"/>
      <c r="G26" s="62"/>
      <c r="K26" s="25" t="s">
        <v>1226</v>
      </c>
      <c r="L26" s="25" t="s">
        <v>335</v>
      </c>
      <c r="N26" s="25" t="s">
        <v>1223</v>
      </c>
      <c r="O26" s="25" t="s">
        <v>255</v>
      </c>
      <c r="P26" s="25" t="s">
        <v>1224</v>
      </c>
      <c r="T26" s="25" t="s">
        <v>671</v>
      </c>
      <c r="V26" s="25" t="s">
        <v>677</v>
      </c>
      <c r="W26" s="25" t="s">
        <v>677</v>
      </c>
      <c r="Y26" s="18"/>
      <c r="Z26" s="194">
        <v>40725</v>
      </c>
    </row>
    <row r="27" spans="1:26" ht="14.45" x14ac:dyDescent="0.3">
      <c r="A27" s="25"/>
      <c r="B27" s="86"/>
      <c r="C27" s="86"/>
      <c r="D27" s="62"/>
      <c r="E27" s="56"/>
      <c r="F27" s="130"/>
      <c r="G27" s="62"/>
      <c r="H27" s="25"/>
      <c r="I27" s="25"/>
      <c r="J27" s="25"/>
      <c r="K27" s="40" t="s">
        <v>188</v>
      </c>
      <c r="L27" s="30" t="s">
        <v>268</v>
      </c>
      <c r="M27" s="30" t="s">
        <v>53</v>
      </c>
      <c r="N27" s="30" t="s">
        <v>1300</v>
      </c>
      <c r="O27" s="30">
        <v>1</v>
      </c>
      <c r="P27" s="30">
        <v>1</v>
      </c>
      <c r="Q27" s="30" t="s">
        <v>1327</v>
      </c>
      <c r="T27" s="89" t="s">
        <v>673</v>
      </c>
      <c r="U27" s="89"/>
      <c r="V27" s="30" t="s">
        <v>691</v>
      </c>
      <c r="W27" s="18" t="s">
        <v>529</v>
      </c>
      <c r="Z27" s="195">
        <v>40726</v>
      </c>
    </row>
    <row r="28" spans="1:26" x14ac:dyDescent="0.25">
      <c r="A28" s="25"/>
      <c r="B28" s="86"/>
      <c r="C28" s="86"/>
      <c r="D28" s="62"/>
      <c r="E28" s="56"/>
      <c r="F28" s="130"/>
      <c r="G28" s="62"/>
      <c r="H28" s="25"/>
      <c r="I28" s="25"/>
      <c r="J28" s="25"/>
      <c r="K28" s="40" t="s">
        <v>351</v>
      </c>
      <c r="L28" s="30" t="s">
        <v>1222</v>
      </c>
      <c r="M28" s="30" t="s">
        <v>54</v>
      </c>
      <c r="N28" s="30" t="s">
        <v>1301</v>
      </c>
      <c r="O28" s="30">
        <v>2</v>
      </c>
      <c r="P28" s="30">
        <v>2</v>
      </c>
      <c r="Q28" s="30" t="s">
        <v>1324</v>
      </c>
      <c r="T28" s="89" t="s">
        <v>665</v>
      </c>
      <c r="U28" s="89"/>
      <c r="V28" s="30" t="s">
        <v>692</v>
      </c>
      <c r="W28" s="30" t="str">
        <f>X28&amp;" "&amp;Y28</f>
        <v>August 2006</v>
      </c>
      <c r="X28" s="30" t="s">
        <v>55</v>
      </c>
      <c r="Y28" s="18">
        <v>2006</v>
      </c>
      <c r="Z28" s="195">
        <v>40727</v>
      </c>
    </row>
    <row r="29" spans="1:26" x14ac:dyDescent="0.25">
      <c r="B29" s="86"/>
      <c r="C29" s="86"/>
      <c r="D29" s="62"/>
      <c r="E29" s="56"/>
      <c r="F29" s="130"/>
      <c r="G29" s="62"/>
      <c r="H29" s="25"/>
      <c r="I29" s="25"/>
      <c r="J29" s="25"/>
      <c r="K29" s="40" t="s">
        <v>26</v>
      </c>
      <c r="L29" s="30" t="s">
        <v>364</v>
      </c>
      <c r="N29" s="30" t="s">
        <v>251</v>
      </c>
      <c r="O29" s="30">
        <v>3</v>
      </c>
      <c r="P29" s="30">
        <v>3</v>
      </c>
      <c r="Q29" s="30" t="s">
        <v>1326</v>
      </c>
      <c r="T29" s="89" t="s">
        <v>666</v>
      </c>
      <c r="U29" s="89"/>
      <c r="V29" s="30" t="s">
        <v>693</v>
      </c>
      <c r="W29" s="30" t="str">
        <f t="shared" ref="W29:W66" si="0">X29&amp;" "&amp;Y29</f>
        <v>September 2006</v>
      </c>
      <c r="X29" s="30" t="s">
        <v>56</v>
      </c>
      <c r="Y29" s="18">
        <v>2006</v>
      </c>
      <c r="Z29" s="195">
        <v>40728</v>
      </c>
    </row>
    <row r="30" spans="1:26" s="90" customFormat="1" x14ac:dyDescent="0.25">
      <c r="A30" s="30"/>
      <c r="B30" s="86"/>
      <c r="C30" s="86"/>
      <c r="D30" s="62"/>
      <c r="E30" s="56"/>
      <c r="F30" s="130"/>
      <c r="G30" s="62"/>
      <c r="K30" s="40" t="s">
        <v>189</v>
      </c>
      <c r="L30" s="30"/>
      <c r="M30" s="30"/>
      <c r="N30" s="30" t="s">
        <v>1302</v>
      </c>
      <c r="O30" s="30">
        <v>4</v>
      </c>
      <c r="P30" s="30">
        <v>4</v>
      </c>
      <c r="Q30" s="30" t="s">
        <v>1325</v>
      </c>
      <c r="R30" s="30"/>
      <c r="S30" s="30"/>
      <c r="T30" s="89" t="s">
        <v>667</v>
      </c>
      <c r="U30" s="89"/>
      <c r="V30" s="30" t="s">
        <v>694</v>
      </c>
      <c r="W30" s="30" t="str">
        <f t="shared" si="0"/>
        <v>October 2006</v>
      </c>
      <c r="X30" s="30" t="s">
        <v>57</v>
      </c>
      <c r="Y30" s="18">
        <v>2006</v>
      </c>
      <c r="Z30" s="196">
        <v>40729</v>
      </c>
    </row>
    <row r="31" spans="1:26" x14ac:dyDescent="0.25">
      <c r="B31" s="86"/>
      <c r="C31" s="86"/>
      <c r="D31" s="62"/>
      <c r="E31" s="56"/>
      <c r="F31" s="130"/>
      <c r="G31" s="62"/>
      <c r="H31" s="25"/>
      <c r="I31" s="25"/>
      <c r="J31" s="25"/>
      <c r="K31" s="40" t="s">
        <v>190</v>
      </c>
      <c r="N31" s="30" t="s">
        <v>252</v>
      </c>
      <c r="O31" s="30">
        <v>5</v>
      </c>
      <c r="P31" s="30">
        <v>5</v>
      </c>
      <c r="Q31" s="30" t="s">
        <v>1194</v>
      </c>
      <c r="T31" s="89" t="s">
        <v>668</v>
      </c>
      <c r="U31" s="89"/>
      <c r="V31" s="30" t="s">
        <v>695</v>
      </c>
      <c r="W31" s="30" t="str">
        <f t="shared" si="0"/>
        <v>November 2006</v>
      </c>
      <c r="X31" s="30" t="s">
        <v>58</v>
      </c>
      <c r="Y31" s="18">
        <v>2006</v>
      </c>
      <c r="Z31" s="195">
        <v>40730</v>
      </c>
    </row>
    <row r="32" spans="1:26" x14ac:dyDescent="0.25">
      <c r="A32" s="90"/>
      <c r="B32" s="86"/>
      <c r="C32" s="86"/>
      <c r="D32" s="62"/>
      <c r="E32" s="56"/>
      <c r="F32" s="130"/>
      <c r="G32" s="62"/>
      <c r="H32" s="25"/>
      <c r="I32" s="25"/>
      <c r="J32" s="25"/>
      <c r="K32" s="40" t="s">
        <v>191</v>
      </c>
      <c r="N32" s="30" t="s">
        <v>253</v>
      </c>
      <c r="O32" s="30">
        <v>6</v>
      </c>
      <c r="P32" s="30">
        <v>6</v>
      </c>
      <c r="T32" s="89" t="s">
        <v>669</v>
      </c>
      <c r="U32" s="89"/>
      <c r="V32" s="30" t="s">
        <v>696</v>
      </c>
      <c r="W32" s="30" t="str">
        <f t="shared" si="0"/>
        <v>December 2006</v>
      </c>
      <c r="X32" s="30" t="s">
        <v>59</v>
      </c>
      <c r="Y32" s="18">
        <v>2006</v>
      </c>
      <c r="Z32" s="195">
        <v>40731</v>
      </c>
    </row>
    <row r="33" spans="1:26" x14ac:dyDescent="0.25">
      <c r="B33" s="86"/>
      <c r="C33" s="86"/>
      <c r="D33" s="62"/>
      <c r="E33" s="56"/>
      <c r="F33" s="130"/>
      <c r="G33" s="62"/>
      <c r="H33" s="25"/>
      <c r="I33" s="25"/>
      <c r="J33" s="25"/>
      <c r="K33" s="40" t="s">
        <v>27</v>
      </c>
      <c r="N33" s="30" t="s">
        <v>1303</v>
      </c>
      <c r="T33" s="89" t="s">
        <v>670</v>
      </c>
      <c r="U33" s="89"/>
      <c r="V33" s="30" t="s">
        <v>697</v>
      </c>
      <c r="W33" s="30" t="str">
        <f t="shared" si="0"/>
        <v>January 2007</v>
      </c>
      <c r="X33" s="30" t="s">
        <v>60</v>
      </c>
      <c r="Y33" s="18">
        <f>Y32+1</f>
        <v>2007</v>
      </c>
      <c r="Z33" s="195">
        <v>40732</v>
      </c>
    </row>
    <row r="34" spans="1:26" x14ac:dyDescent="0.25">
      <c r="B34" s="86"/>
      <c r="C34" s="86"/>
      <c r="D34" s="62"/>
      <c r="E34" s="62"/>
      <c r="F34" s="130"/>
      <c r="G34" s="62"/>
      <c r="H34" s="25"/>
      <c r="I34" s="25"/>
      <c r="J34" s="25"/>
      <c r="K34" s="40" t="s">
        <v>28</v>
      </c>
      <c r="N34" s="30" t="s">
        <v>254</v>
      </c>
      <c r="T34" s="89" t="s">
        <v>674</v>
      </c>
      <c r="U34" s="89"/>
      <c r="V34" s="30" t="s">
        <v>698</v>
      </c>
      <c r="W34" s="30" t="str">
        <f t="shared" si="0"/>
        <v>February 2007</v>
      </c>
      <c r="X34" s="30" t="s">
        <v>61</v>
      </c>
      <c r="Y34" s="18">
        <f>Y33</f>
        <v>2007</v>
      </c>
      <c r="Z34" s="195">
        <v>40733</v>
      </c>
    </row>
    <row r="35" spans="1:26" x14ac:dyDescent="0.25">
      <c r="B35" s="86"/>
      <c r="C35" s="86"/>
      <c r="D35" s="62"/>
      <c r="E35" s="87" t="s">
        <v>886</v>
      </c>
      <c r="F35" s="130"/>
      <c r="G35" s="62"/>
      <c r="H35" s="25"/>
      <c r="I35" s="25"/>
      <c r="J35" s="25"/>
      <c r="K35" s="40" t="s">
        <v>336</v>
      </c>
      <c r="T35" s="89" t="s">
        <v>675</v>
      </c>
      <c r="U35" s="89"/>
      <c r="V35" s="30" t="s">
        <v>699</v>
      </c>
      <c r="W35" s="30" t="str">
        <f t="shared" si="0"/>
        <v>March 2007</v>
      </c>
      <c r="X35" s="30" t="s">
        <v>62</v>
      </c>
      <c r="Y35" s="18">
        <f t="shared" ref="Y35:Y44" si="1">Y34</f>
        <v>2007</v>
      </c>
      <c r="Z35" s="195">
        <v>40734</v>
      </c>
    </row>
    <row r="36" spans="1:26" x14ac:dyDescent="0.25">
      <c r="B36" s="86"/>
      <c r="C36" s="86"/>
      <c r="D36" s="62"/>
      <c r="E36" s="62"/>
      <c r="F36" s="62"/>
      <c r="G36" s="62"/>
      <c r="H36" s="25"/>
      <c r="I36" s="25"/>
      <c r="J36" s="25"/>
      <c r="K36" s="40" t="s">
        <v>337</v>
      </c>
      <c r="T36" s="30" t="s">
        <v>672</v>
      </c>
      <c r="V36" s="30" t="s">
        <v>700</v>
      </c>
      <c r="W36" s="30" t="str">
        <f t="shared" si="0"/>
        <v>April 2007</v>
      </c>
      <c r="X36" s="30" t="s">
        <v>63</v>
      </c>
      <c r="Y36" s="18">
        <f t="shared" si="1"/>
        <v>2007</v>
      </c>
      <c r="Z36" s="195">
        <v>40735</v>
      </c>
    </row>
    <row r="37" spans="1:26" s="90" customFormat="1" ht="14.45" x14ac:dyDescent="0.3">
      <c r="B37" s="73"/>
      <c r="C37" s="73"/>
      <c r="D37" s="65"/>
      <c r="E37" s="66" t="s">
        <v>1228</v>
      </c>
      <c r="F37" s="67"/>
      <c r="G37" s="67"/>
      <c r="K37" s="40" t="s">
        <v>192</v>
      </c>
      <c r="L37" s="30"/>
      <c r="M37" s="30"/>
      <c r="N37" s="30"/>
      <c r="O37" s="30"/>
      <c r="P37" s="30"/>
      <c r="Q37" s="30"/>
      <c r="R37" s="30"/>
      <c r="S37" s="30"/>
      <c r="T37" s="93" t="s">
        <v>557</v>
      </c>
      <c r="U37" s="93"/>
      <c r="V37" s="30" t="s">
        <v>701</v>
      </c>
      <c r="W37" s="30" t="str">
        <f t="shared" si="0"/>
        <v>May 2007</v>
      </c>
      <c r="X37" s="30" t="s">
        <v>1225</v>
      </c>
      <c r="Y37" s="18">
        <f t="shared" si="1"/>
        <v>2007</v>
      </c>
      <c r="Z37" s="196">
        <v>40736</v>
      </c>
    </row>
    <row r="38" spans="1:26" s="90" customFormat="1" ht="14.45" x14ac:dyDescent="0.3">
      <c r="A38" s="30"/>
      <c r="B38" s="73"/>
      <c r="C38" s="73"/>
      <c r="D38" s="65"/>
      <c r="E38" s="56" t="s">
        <v>559</v>
      </c>
      <c r="F38" s="94">
        <v>40522</v>
      </c>
      <c r="G38" s="62"/>
      <c r="H38" s="25"/>
      <c r="K38" s="40" t="s">
        <v>193</v>
      </c>
      <c r="L38" s="30"/>
      <c r="M38" s="30"/>
      <c r="N38" s="30"/>
      <c r="O38" s="30"/>
      <c r="P38" s="30"/>
      <c r="Q38" s="30"/>
      <c r="R38" s="30"/>
      <c r="S38" s="30"/>
      <c r="T38" s="30"/>
      <c r="U38" s="30"/>
      <c r="V38" s="30" t="s">
        <v>702</v>
      </c>
      <c r="W38" s="30" t="str">
        <f t="shared" si="0"/>
        <v>June 2007</v>
      </c>
      <c r="X38" s="30" t="s">
        <v>64</v>
      </c>
      <c r="Y38" s="18">
        <f t="shared" si="1"/>
        <v>2007</v>
      </c>
      <c r="Z38" s="196">
        <v>40737</v>
      </c>
    </row>
    <row r="39" spans="1:26" s="90" customFormat="1" ht="14.45" x14ac:dyDescent="0.3">
      <c r="A39" s="30"/>
      <c r="B39" s="73"/>
      <c r="C39" s="73"/>
      <c r="D39" s="65"/>
      <c r="E39" s="56" t="s">
        <v>560</v>
      </c>
      <c r="F39" s="94">
        <v>41578</v>
      </c>
      <c r="G39" s="62"/>
      <c r="H39" s="25"/>
      <c r="K39" s="40" t="s">
        <v>194</v>
      </c>
      <c r="L39" s="30"/>
      <c r="M39" s="30"/>
      <c r="N39" s="30"/>
      <c r="O39" s="30"/>
      <c r="P39" s="30"/>
      <c r="Q39" s="30"/>
      <c r="R39" s="30"/>
      <c r="S39" s="30"/>
      <c r="T39" s="30"/>
      <c r="U39" s="30"/>
      <c r="V39" s="30" t="s">
        <v>703</v>
      </c>
      <c r="W39" s="30" t="str">
        <f t="shared" si="0"/>
        <v>July 2007</v>
      </c>
      <c r="X39" s="30" t="s">
        <v>65</v>
      </c>
      <c r="Y39" s="18">
        <f t="shared" si="1"/>
        <v>2007</v>
      </c>
      <c r="Z39" s="196">
        <v>40738</v>
      </c>
    </row>
    <row r="40" spans="1:26" ht="14.45" x14ac:dyDescent="0.3">
      <c r="A40" s="90"/>
      <c r="B40" s="73"/>
      <c r="C40" s="73"/>
      <c r="D40" s="65"/>
      <c r="E40" s="56" t="s">
        <v>664</v>
      </c>
      <c r="F40" s="131" t="s">
        <v>1405</v>
      </c>
      <c r="G40" s="62"/>
      <c r="H40" s="90"/>
      <c r="I40" s="25"/>
      <c r="J40" s="25"/>
      <c r="K40" s="40" t="s">
        <v>29</v>
      </c>
      <c r="V40" s="30" t="s">
        <v>704</v>
      </c>
      <c r="W40" s="30" t="str">
        <f t="shared" si="0"/>
        <v>August 2007</v>
      </c>
      <c r="X40" s="30" t="s">
        <v>55</v>
      </c>
      <c r="Y40" s="18">
        <f t="shared" si="1"/>
        <v>2007</v>
      </c>
      <c r="Z40" s="195">
        <v>40739</v>
      </c>
    </row>
    <row r="41" spans="1:26" ht="14.45" x14ac:dyDescent="0.3">
      <c r="A41" s="90"/>
      <c r="B41" s="73"/>
      <c r="C41" s="73"/>
      <c r="D41" s="65"/>
      <c r="E41" s="66" t="s">
        <v>1227</v>
      </c>
      <c r="F41" s="67"/>
      <c r="G41" s="67"/>
      <c r="H41" s="90"/>
      <c r="I41" s="25"/>
      <c r="J41" s="25"/>
      <c r="K41" s="40" t="s">
        <v>195</v>
      </c>
      <c r="V41" s="30" t="s">
        <v>705</v>
      </c>
      <c r="W41" s="30" t="str">
        <f t="shared" si="0"/>
        <v>September 2007</v>
      </c>
      <c r="X41" s="30" t="s">
        <v>56</v>
      </c>
      <c r="Y41" s="18">
        <f t="shared" si="1"/>
        <v>2007</v>
      </c>
      <c r="Z41" s="195">
        <v>40740</v>
      </c>
    </row>
    <row r="42" spans="1:26" s="90" customFormat="1" ht="14.45" x14ac:dyDescent="0.3">
      <c r="B42" s="73"/>
      <c r="C42" s="73"/>
      <c r="D42" s="74"/>
      <c r="E42" s="56" t="s">
        <v>1442</v>
      </c>
      <c r="F42" s="131"/>
      <c r="G42" s="62"/>
      <c r="K42" s="40" t="s">
        <v>30</v>
      </c>
      <c r="L42" s="30"/>
      <c r="M42" s="30"/>
      <c r="N42" s="30"/>
      <c r="O42" s="30"/>
      <c r="P42" s="30"/>
      <c r="Q42" s="30"/>
      <c r="R42" s="30"/>
      <c r="S42" s="30"/>
      <c r="T42" s="30"/>
      <c r="U42" s="30"/>
      <c r="V42" s="30" t="s">
        <v>706</v>
      </c>
      <c r="W42" s="30" t="str">
        <f t="shared" si="0"/>
        <v>October 2007</v>
      </c>
      <c r="X42" s="30" t="s">
        <v>57</v>
      </c>
      <c r="Y42" s="18">
        <f t="shared" si="1"/>
        <v>2007</v>
      </c>
      <c r="Z42" s="196">
        <v>40741</v>
      </c>
    </row>
    <row r="43" spans="1:26" s="90" customFormat="1" ht="14.45" x14ac:dyDescent="0.3">
      <c r="A43" s="30"/>
      <c r="B43" s="73"/>
      <c r="C43" s="73"/>
      <c r="D43" s="74"/>
      <c r="E43" s="56"/>
      <c r="F43" s="131"/>
      <c r="G43" s="62"/>
      <c r="H43" s="25"/>
      <c r="K43" s="40" t="s">
        <v>1196</v>
      </c>
      <c r="L43" s="30"/>
      <c r="M43" s="30"/>
      <c r="N43" s="30"/>
      <c r="O43" s="30"/>
      <c r="P43" s="30"/>
      <c r="Q43" s="30"/>
      <c r="R43" s="30"/>
      <c r="S43" s="30"/>
      <c r="T43" s="30"/>
      <c r="U43" s="30"/>
      <c r="V43" s="30" t="s">
        <v>707</v>
      </c>
      <c r="W43" s="30" t="str">
        <f t="shared" si="0"/>
        <v>November 2007</v>
      </c>
      <c r="X43" s="30" t="s">
        <v>58</v>
      </c>
      <c r="Y43" s="18">
        <f t="shared" si="1"/>
        <v>2007</v>
      </c>
      <c r="Z43" s="196">
        <v>40742</v>
      </c>
    </row>
    <row r="44" spans="1:26" s="90" customFormat="1" ht="14.45" x14ac:dyDescent="0.3">
      <c r="B44" s="73"/>
      <c r="C44" s="73"/>
      <c r="D44" s="74"/>
      <c r="E44" s="56"/>
      <c r="F44" s="131"/>
      <c r="G44" s="62"/>
      <c r="K44" s="40" t="s">
        <v>31</v>
      </c>
      <c r="L44" s="30"/>
      <c r="M44" s="30"/>
      <c r="N44" s="30"/>
      <c r="O44" s="30"/>
      <c r="P44" s="30"/>
      <c r="Q44" s="30"/>
      <c r="R44" s="30"/>
      <c r="S44" s="30"/>
      <c r="T44" s="30"/>
      <c r="U44" s="30"/>
      <c r="V44" s="30" t="s">
        <v>708</v>
      </c>
      <c r="W44" s="30" t="str">
        <f t="shared" si="0"/>
        <v>December 2007</v>
      </c>
      <c r="X44" s="30" t="s">
        <v>59</v>
      </c>
      <c r="Y44" s="18">
        <f t="shared" si="1"/>
        <v>2007</v>
      </c>
      <c r="Z44" s="196">
        <v>40743</v>
      </c>
    </row>
    <row r="45" spans="1:26" ht="14.45" x14ac:dyDescent="0.3">
      <c r="B45" s="73"/>
      <c r="C45" s="73"/>
      <c r="D45" s="74"/>
      <c r="E45" s="56"/>
      <c r="F45" s="131"/>
      <c r="G45" s="62"/>
      <c r="H45" s="25"/>
      <c r="I45" s="25"/>
      <c r="J45" s="25"/>
      <c r="K45" s="40" t="s">
        <v>196</v>
      </c>
      <c r="V45" s="30" t="s">
        <v>709</v>
      </c>
      <c r="W45" s="30" t="str">
        <f t="shared" si="0"/>
        <v>January 2008</v>
      </c>
      <c r="X45" s="30" t="s">
        <v>60</v>
      </c>
      <c r="Y45" s="18">
        <f>Y44+1</f>
        <v>2008</v>
      </c>
      <c r="Z45" s="195">
        <v>40744</v>
      </c>
    </row>
    <row r="46" spans="1:26" s="90" customFormat="1" ht="14.45" x14ac:dyDescent="0.3">
      <c r="A46" s="30"/>
      <c r="B46" s="73"/>
      <c r="C46" s="73"/>
      <c r="D46" s="74"/>
      <c r="E46" s="75"/>
      <c r="F46" s="131"/>
      <c r="G46" s="73"/>
      <c r="H46" s="25"/>
      <c r="K46" s="40" t="s">
        <v>32</v>
      </c>
      <c r="L46" s="30"/>
      <c r="M46" s="30"/>
      <c r="N46" s="30"/>
      <c r="O46" s="30"/>
      <c r="P46" s="30"/>
      <c r="Q46" s="30"/>
      <c r="R46" s="30"/>
      <c r="S46" s="30"/>
      <c r="T46" s="30"/>
      <c r="U46" s="30"/>
      <c r="V46" s="30" t="s">
        <v>710</v>
      </c>
      <c r="W46" s="30" t="str">
        <f t="shared" si="0"/>
        <v>February 2008</v>
      </c>
      <c r="X46" s="30" t="s">
        <v>61</v>
      </c>
      <c r="Y46" s="18">
        <f>Y45</f>
        <v>2008</v>
      </c>
      <c r="Z46" s="196">
        <v>40745</v>
      </c>
    </row>
    <row r="47" spans="1:26" ht="14.45" x14ac:dyDescent="0.3">
      <c r="A47" s="90"/>
      <c r="B47" s="73"/>
      <c r="C47" s="73"/>
      <c r="D47" s="74"/>
      <c r="E47" s="75"/>
      <c r="F47" s="131"/>
      <c r="G47" s="73"/>
      <c r="H47" s="90"/>
      <c r="I47" s="25"/>
      <c r="J47" s="25"/>
      <c r="K47" s="40" t="s">
        <v>1132</v>
      </c>
      <c r="V47" s="30" t="s">
        <v>711</v>
      </c>
      <c r="W47" s="30" t="str">
        <f t="shared" si="0"/>
        <v>March 2008</v>
      </c>
      <c r="X47" s="30" t="s">
        <v>62</v>
      </c>
      <c r="Y47" s="18">
        <f t="shared" ref="Y47:Y56" si="2">Y46</f>
        <v>2008</v>
      </c>
      <c r="Z47" s="195">
        <v>40746</v>
      </c>
    </row>
    <row r="48" spans="1:26" ht="14.45" x14ac:dyDescent="0.3">
      <c r="A48" s="90"/>
      <c r="B48" s="73"/>
      <c r="C48" s="73"/>
      <c r="D48" s="74"/>
      <c r="E48" s="75"/>
      <c r="F48" s="131"/>
      <c r="G48" s="73"/>
      <c r="H48" s="25"/>
      <c r="I48" s="25"/>
      <c r="J48" s="25"/>
      <c r="K48" s="40" t="s">
        <v>1133</v>
      </c>
      <c r="V48" s="30" t="s">
        <v>712</v>
      </c>
      <c r="W48" s="30" t="str">
        <f t="shared" si="0"/>
        <v>April 2008</v>
      </c>
      <c r="X48" s="30" t="s">
        <v>63</v>
      </c>
      <c r="Y48" s="18">
        <f t="shared" si="2"/>
        <v>2008</v>
      </c>
      <c r="Z48" s="195">
        <v>40747</v>
      </c>
    </row>
    <row r="49" spans="1:26" s="90" customFormat="1" x14ac:dyDescent="0.25">
      <c r="B49" s="73"/>
      <c r="C49" s="73"/>
      <c r="D49" s="65"/>
      <c r="E49" s="66" t="s">
        <v>1229</v>
      </c>
      <c r="F49" s="67"/>
      <c r="G49" s="67"/>
      <c r="K49" s="40" t="s">
        <v>33</v>
      </c>
      <c r="L49" s="30"/>
      <c r="M49" s="30"/>
      <c r="N49" s="30"/>
      <c r="O49" s="30"/>
      <c r="P49" s="30"/>
      <c r="Q49" s="30"/>
      <c r="R49" s="30"/>
      <c r="S49" s="30"/>
      <c r="T49" s="30"/>
      <c r="U49" s="30"/>
      <c r="V49" s="30" t="s">
        <v>713</v>
      </c>
      <c r="W49" s="30" t="str">
        <f t="shared" si="0"/>
        <v>May 2008</v>
      </c>
      <c r="X49" s="30" t="s">
        <v>1225</v>
      </c>
      <c r="Y49" s="18">
        <f t="shared" si="2"/>
        <v>2008</v>
      </c>
      <c r="Z49" s="196">
        <v>40748</v>
      </c>
    </row>
    <row r="50" spans="1:26" s="90" customFormat="1" x14ac:dyDescent="0.25">
      <c r="B50" s="73"/>
      <c r="C50" s="73"/>
      <c r="D50" s="73"/>
      <c r="E50" s="56" t="s">
        <v>1443</v>
      </c>
      <c r="F50" s="130" t="s">
        <v>54</v>
      </c>
      <c r="G50" s="62"/>
      <c r="K50" s="40" t="s">
        <v>34</v>
      </c>
      <c r="L50" s="30"/>
      <c r="M50" s="30"/>
      <c r="N50" s="30"/>
      <c r="O50" s="30"/>
      <c r="P50" s="30"/>
      <c r="Q50" s="30"/>
      <c r="R50" s="30"/>
      <c r="S50" s="30"/>
      <c r="T50" s="30"/>
      <c r="U50" s="30"/>
      <c r="V50" s="30" t="s">
        <v>714</v>
      </c>
      <c r="W50" s="30" t="str">
        <f t="shared" si="0"/>
        <v>June 2008</v>
      </c>
      <c r="X50" s="30" t="s">
        <v>64</v>
      </c>
      <c r="Y50" s="18">
        <f t="shared" si="2"/>
        <v>2008</v>
      </c>
      <c r="Z50" s="196">
        <v>40749</v>
      </c>
    </row>
    <row r="51" spans="1:26" s="90" customFormat="1" x14ac:dyDescent="0.25">
      <c r="A51" s="30"/>
      <c r="B51" s="73"/>
      <c r="C51" s="73"/>
      <c r="D51" s="73"/>
      <c r="E51" s="56" t="s">
        <v>1406</v>
      </c>
      <c r="F51" s="130" t="s">
        <v>666</v>
      </c>
      <c r="G51" s="62"/>
      <c r="H51" s="25"/>
      <c r="K51" s="40" t="s">
        <v>1134</v>
      </c>
      <c r="L51" s="30"/>
      <c r="M51" s="30"/>
      <c r="N51" s="30"/>
      <c r="O51" s="30"/>
      <c r="P51" s="30"/>
      <c r="Q51" s="30"/>
      <c r="R51" s="30"/>
      <c r="S51" s="30"/>
      <c r="T51" s="30"/>
      <c r="U51" s="30"/>
      <c r="V51" s="30" t="s">
        <v>715</v>
      </c>
      <c r="W51" s="30" t="str">
        <f t="shared" si="0"/>
        <v>July 2008</v>
      </c>
      <c r="X51" s="30" t="s">
        <v>65</v>
      </c>
      <c r="Y51" s="18">
        <f t="shared" si="2"/>
        <v>2008</v>
      </c>
      <c r="Z51" s="196">
        <v>40750</v>
      </c>
    </row>
    <row r="52" spans="1:26" s="90" customFormat="1" x14ac:dyDescent="0.25">
      <c r="A52" s="30"/>
      <c r="B52" s="73"/>
      <c r="C52" s="73"/>
      <c r="D52" s="73"/>
      <c r="E52" s="73"/>
      <c r="F52" s="73"/>
      <c r="G52" s="62"/>
      <c r="H52" s="25"/>
      <c r="K52" s="40" t="s">
        <v>35</v>
      </c>
      <c r="L52" s="30"/>
      <c r="M52" s="30"/>
      <c r="N52" s="30"/>
      <c r="O52" s="30"/>
      <c r="P52" s="30"/>
      <c r="Q52" s="30"/>
      <c r="R52" s="30"/>
      <c r="S52" s="30"/>
      <c r="T52" s="30"/>
      <c r="U52" s="30"/>
      <c r="V52" s="30" t="s">
        <v>716</v>
      </c>
      <c r="W52" s="30" t="str">
        <f t="shared" si="0"/>
        <v>August 2008</v>
      </c>
      <c r="X52" s="30" t="s">
        <v>55</v>
      </c>
      <c r="Y52" s="18">
        <f t="shared" si="2"/>
        <v>2008</v>
      </c>
      <c r="Z52" s="196">
        <v>40751</v>
      </c>
    </row>
    <row r="53" spans="1:26" s="90" customFormat="1" x14ac:dyDescent="0.25">
      <c r="A53" s="30"/>
      <c r="B53" s="73"/>
      <c r="C53" s="73"/>
      <c r="D53" s="73"/>
      <c r="E53" s="56" t="s">
        <v>1444</v>
      </c>
      <c r="F53" s="130" t="s">
        <v>54</v>
      </c>
      <c r="G53" s="62"/>
      <c r="H53" s="25"/>
      <c r="K53" s="40" t="s">
        <v>1135</v>
      </c>
      <c r="L53" s="30"/>
      <c r="M53" s="30"/>
      <c r="N53" s="30"/>
      <c r="O53" s="30"/>
      <c r="P53" s="30"/>
      <c r="Q53" s="30"/>
      <c r="R53" s="30"/>
      <c r="S53" s="30"/>
      <c r="T53" s="30"/>
      <c r="U53" s="30"/>
      <c r="V53" s="30" t="s">
        <v>717</v>
      </c>
      <c r="W53" s="30" t="str">
        <f t="shared" si="0"/>
        <v>September 2008</v>
      </c>
      <c r="X53" s="30" t="s">
        <v>56</v>
      </c>
      <c r="Y53" s="18">
        <f t="shared" si="2"/>
        <v>2008</v>
      </c>
      <c r="Z53" s="196">
        <v>40752</v>
      </c>
    </row>
    <row r="54" spans="1:26" x14ac:dyDescent="0.25">
      <c r="B54" s="73"/>
      <c r="C54" s="73"/>
      <c r="D54" s="73"/>
      <c r="E54" s="56" t="s">
        <v>558</v>
      </c>
      <c r="F54" s="130"/>
      <c r="G54" s="62"/>
      <c r="H54" s="25"/>
      <c r="I54" s="25"/>
      <c r="J54" s="25"/>
      <c r="K54" s="40" t="s">
        <v>1136</v>
      </c>
      <c r="V54" s="30" t="s">
        <v>718</v>
      </c>
      <c r="W54" s="30" t="str">
        <f t="shared" si="0"/>
        <v>October 2008</v>
      </c>
      <c r="X54" s="30" t="s">
        <v>57</v>
      </c>
      <c r="Y54" s="18">
        <f t="shared" si="2"/>
        <v>2008</v>
      </c>
      <c r="Z54" s="195">
        <v>40753</v>
      </c>
    </row>
    <row r="55" spans="1:26" ht="27" customHeight="1" x14ac:dyDescent="0.25">
      <c r="B55" s="68"/>
      <c r="C55" s="309" t="s">
        <v>530</v>
      </c>
      <c r="D55" s="309"/>
      <c r="E55" s="309"/>
      <c r="F55" s="132" t="s">
        <v>667</v>
      </c>
      <c r="G55" s="68"/>
      <c r="H55" s="25"/>
      <c r="I55" s="25"/>
      <c r="J55" s="25"/>
      <c r="K55" s="40" t="s">
        <v>36</v>
      </c>
      <c r="V55" s="30" t="s">
        <v>719</v>
      </c>
      <c r="W55" s="30" t="str">
        <f t="shared" si="0"/>
        <v>November 2008</v>
      </c>
      <c r="X55" s="30" t="s">
        <v>58</v>
      </c>
      <c r="Y55" s="18">
        <f t="shared" si="2"/>
        <v>2008</v>
      </c>
      <c r="Z55" s="195">
        <v>40754</v>
      </c>
    </row>
    <row r="56" spans="1:26" x14ac:dyDescent="0.25">
      <c r="B56" s="73"/>
      <c r="C56" s="73"/>
      <c r="D56" s="73"/>
      <c r="E56" s="73"/>
      <c r="F56" s="73"/>
      <c r="G56" s="73"/>
      <c r="H56" s="25"/>
      <c r="I56" s="25"/>
      <c r="J56" s="25"/>
      <c r="K56" s="40" t="s">
        <v>1137</v>
      </c>
      <c r="V56" s="30" t="s">
        <v>720</v>
      </c>
      <c r="W56" s="30" t="str">
        <f t="shared" si="0"/>
        <v>December 2008</v>
      </c>
      <c r="X56" s="30" t="s">
        <v>59</v>
      </c>
      <c r="Y56" s="18">
        <f t="shared" si="2"/>
        <v>2008</v>
      </c>
      <c r="Z56" s="195">
        <v>40755</v>
      </c>
    </row>
    <row r="57" spans="1:26" x14ac:dyDescent="0.25">
      <c r="B57" s="73"/>
      <c r="C57" s="73"/>
      <c r="D57" s="65" t="s">
        <v>1316</v>
      </c>
      <c r="E57" s="67"/>
      <c r="F57" s="67"/>
      <c r="G57" s="67"/>
      <c r="H57" s="25"/>
      <c r="I57" s="25"/>
      <c r="J57" s="25"/>
      <c r="K57" s="40" t="s">
        <v>1197</v>
      </c>
      <c r="V57" s="30" t="s">
        <v>721</v>
      </c>
      <c r="W57" s="30" t="str">
        <f t="shared" si="0"/>
        <v>January 2009</v>
      </c>
      <c r="X57" s="30" t="s">
        <v>60</v>
      </c>
      <c r="Y57" s="18">
        <f>Y56+1</f>
        <v>2009</v>
      </c>
      <c r="Z57" s="195">
        <v>40756</v>
      </c>
    </row>
    <row r="58" spans="1:26" ht="26.25" customHeight="1" x14ac:dyDescent="0.25">
      <c r="B58" s="73"/>
      <c r="C58" s="73"/>
      <c r="D58" s="69" t="s">
        <v>526</v>
      </c>
      <c r="E58" s="62"/>
      <c r="F58" s="62"/>
      <c r="G58" s="62"/>
      <c r="H58" s="25"/>
      <c r="I58" s="25"/>
      <c r="J58" s="25"/>
      <c r="K58" s="40" t="s">
        <v>262</v>
      </c>
      <c r="V58" s="30" t="s">
        <v>722</v>
      </c>
      <c r="W58" s="30" t="str">
        <f t="shared" si="0"/>
        <v>February 2009</v>
      </c>
      <c r="X58" s="30" t="s">
        <v>61</v>
      </c>
      <c r="Y58" s="18">
        <f>Y57</f>
        <v>2009</v>
      </c>
      <c r="Z58" s="195">
        <v>40757</v>
      </c>
    </row>
    <row r="59" spans="1:26" x14ac:dyDescent="0.25">
      <c r="B59" s="73"/>
      <c r="C59" s="73"/>
      <c r="D59" s="73"/>
      <c r="E59" s="133"/>
      <c r="F59" s="73"/>
      <c r="G59" s="73"/>
      <c r="H59" s="25"/>
      <c r="I59" s="25"/>
      <c r="J59" s="25"/>
      <c r="K59" s="40" t="s">
        <v>1138</v>
      </c>
      <c r="V59" s="30" t="s">
        <v>723</v>
      </c>
      <c r="W59" s="30" t="str">
        <f t="shared" si="0"/>
        <v>March 2009</v>
      </c>
      <c r="X59" s="30" t="s">
        <v>62</v>
      </c>
      <c r="Y59" s="18">
        <f t="shared" ref="Y59:Y66" si="3">Y58</f>
        <v>2009</v>
      </c>
      <c r="Z59" s="195">
        <v>40758</v>
      </c>
    </row>
    <row r="60" spans="1:26" x14ac:dyDescent="0.25">
      <c r="B60" s="73"/>
      <c r="C60" s="73"/>
      <c r="D60" s="73"/>
      <c r="E60" s="73"/>
      <c r="F60" s="73"/>
      <c r="G60" s="73"/>
      <c r="H60" s="90"/>
      <c r="I60" s="25"/>
      <c r="J60" s="25"/>
      <c r="K60" s="40" t="s">
        <v>37</v>
      </c>
      <c r="V60" s="30" t="s">
        <v>724</v>
      </c>
      <c r="W60" s="30" t="str">
        <f t="shared" si="0"/>
        <v>April 2009</v>
      </c>
      <c r="X60" s="30" t="s">
        <v>63</v>
      </c>
      <c r="Y60" s="18">
        <f t="shared" si="3"/>
        <v>2009</v>
      </c>
      <c r="Z60" s="195">
        <v>40759</v>
      </c>
    </row>
    <row r="61" spans="1:26" x14ac:dyDescent="0.25">
      <c r="A61" s="90"/>
      <c r="B61" s="73"/>
      <c r="C61" s="73"/>
      <c r="D61" s="65" t="s">
        <v>1310</v>
      </c>
      <c r="E61" s="67"/>
      <c r="F61" s="67"/>
      <c r="G61" s="67"/>
      <c r="H61" s="25"/>
      <c r="I61" s="25"/>
      <c r="J61" s="25"/>
      <c r="K61" s="40" t="s">
        <v>38</v>
      </c>
      <c r="V61" s="30" t="s">
        <v>725</v>
      </c>
      <c r="W61" s="30" t="str">
        <f t="shared" si="0"/>
        <v>May 2009</v>
      </c>
      <c r="X61" s="30" t="s">
        <v>1225</v>
      </c>
      <c r="Y61" s="18">
        <f t="shared" si="3"/>
        <v>2009</v>
      </c>
      <c r="Z61" s="195">
        <v>40760</v>
      </c>
    </row>
    <row r="62" spans="1:26" x14ac:dyDescent="0.25">
      <c r="B62" s="73"/>
      <c r="C62" s="73"/>
      <c r="D62" s="70" t="s">
        <v>527</v>
      </c>
      <c r="E62" s="62"/>
      <c r="F62" s="62"/>
      <c r="G62" s="62"/>
      <c r="H62" s="25"/>
      <c r="I62" s="25"/>
      <c r="J62" s="25"/>
      <c r="K62" s="40" t="s">
        <v>1198</v>
      </c>
      <c r="V62" s="30" t="s">
        <v>726</v>
      </c>
      <c r="W62" s="30" t="str">
        <f t="shared" si="0"/>
        <v>June 2009</v>
      </c>
      <c r="X62" s="30" t="s">
        <v>64</v>
      </c>
      <c r="Y62" s="18">
        <f t="shared" si="3"/>
        <v>2009</v>
      </c>
      <c r="Z62" s="195">
        <v>40761</v>
      </c>
    </row>
    <row r="63" spans="1:26" s="90" customFormat="1" x14ac:dyDescent="0.25">
      <c r="A63" s="30"/>
      <c r="B63" s="73"/>
      <c r="C63" s="73"/>
      <c r="D63" s="75" t="s">
        <v>1321</v>
      </c>
      <c r="E63" s="121" t="s">
        <v>553</v>
      </c>
      <c r="F63" s="73"/>
      <c r="G63" s="73"/>
      <c r="H63" s="25"/>
      <c r="K63" s="40" t="s">
        <v>1139</v>
      </c>
      <c r="L63" s="30"/>
      <c r="M63" s="30"/>
      <c r="N63" s="30"/>
      <c r="O63" s="30"/>
      <c r="P63" s="30"/>
      <c r="Q63" s="30"/>
      <c r="R63" s="30"/>
      <c r="S63" s="30"/>
      <c r="T63" s="30"/>
      <c r="U63" s="30"/>
      <c r="V63" s="30" t="s">
        <v>727</v>
      </c>
      <c r="W63" s="30" t="str">
        <f t="shared" si="0"/>
        <v>September 2009</v>
      </c>
      <c r="X63" s="30" t="s">
        <v>56</v>
      </c>
      <c r="Y63" s="18">
        <f t="shared" si="3"/>
        <v>2009</v>
      </c>
      <c r="Z63" s="196">
        <v>40762</v>
      </c>
    </row>
    <row r="64" spans="1:26" x14ac:dyDescent="0.25">
      <c r="B64" s="73"/>
      <c r="C64" s="73"/>
      <c r="D64" s="75" t="s">
        <v>1322</v>
      </c>
      <c r="E64" s="121" t="s">
        <v>551</v>
      </c>
      <c r="F64" s="73"/>
      <c r="G64" s="73"/>
      <c r="H64" s="90"/>
      <c r="I64" s="25"/>
      <c r="J64" s="25"/>
      <c r="K64" s="40" t="s">
        <v>1140</v>
      </c>
      <c r="V64" s="30" t="s">
        <v>728</v>
      </c>
      <c r="W64" s="30" t="str">
        <f t="shared" si="0"/>
        <v>October 2009</v>
      </c>
      <c r="X64" s="30" t="s">
        <v>57</v>
      </c>
      <c r="Y64" s="18">
        <f t="shared" si="3"/>
        <v>2009</v>
      </c>
      <c r="Z64" s="195">
        <v>40763</v>
      </c>
    </row>
    <row r="65" spans="1:26" x14ac:dyDescent="0.25">
      <c r="A65" s="90"/>
      <c r="B65" s="73"/>
      <c r="C65" s="73"/>
      <c r="D65" s="69" t="s">
        <v>676</v>
      </c>
      <c r="E65" s="62"/>
      <c r="F65" s="62"/>
      <c r="G65" s="62"/>
      <c r="H65" s="91"/>
      <c r="I65" s="25"/>
      <c r="J65" s="25"/>
      <c r="K65" s="40" t="s">
        <v>1141</v>
      </c>
      <c r="V65" s="30" t="s">
        <v>729</v>
      </c>
      <c r="W65" s="30" t="str">
        <f t="shared" si="0"/>
        <v>November 2009</v>
      </c>
      <c r="X65" s="30" t="s">
        <v>58</v>
      </c>
      <c r="Y65" s="18">
        <f t="shared" si="3"/>
        <v>2009</v>
      </c>
      <c r="Z65" s="195">
        <v>40764</v>
      </c>
    </row>
    <row r="66" spans="1:26" x14ac:dyDescent="0.25">
      <c r="B66" s="73"/>
      <c r="C66" s="73"/>
      <c r="D66" s="75" t="s">
        <v>1321</v>
      </c>
      <c r="E66" s="133" t="s">
        <v>7</v>
      </c>
      <c r="F66" s="73"/>
      <c r="G66" s="73"/>
      <c r="H66" s="25"/>
      <c r="I66" s="25"/>
      <c r="J66" s="25"/>
      <c r="K66" s="40" t="s">
        <v>884</v>
      </c>
      <c r="V66" s="30" t="s">
        <v>730</v>
      </c>
      <c r="W66" s="30" t="str">
        <f t="shared" si="0"/>
        <v>December 2009</v>
      </c>
      <c r="X66" s="30" t="s">
        <v>59</v>
      </c>
      <c r="Y66" s="18">
        <f t="shared" si="3"/>
        <v>2009</v>
      </c>
      <c r="Z66" s="195">
        <v>40765</v>
      </c>
    </row>
    <row r="67" spans="1:26" s="90" customFormat="1" x14ac:dyDescent="0.25">
      <c r="A67" s="30"/>
      <c r="B67" s="73"/>
      <c r="C67" s="73"/>
      <c r="D67" s="75" t="s">
        <v>1322</v>
      </c>
      <c r="E67" s="133" t="s">
        <v>1562</v>
      </c>
      <c r="F67" s="73"/>
      <c r="G67" s="73"/>
      <c r="K67" s="40" t="s">
        <v>39</v>
      </c>
      <c r="L67" s="30"/>
      <c r="M67" s="30"/>
      <c r="N67" s="30"/>
      <c r="O67" s="30"/>
      <c r="P67" s="30"/>
      <c r="Q67" s="30"/>
      <c r="R67" s="30"/>
      <c r="S67" s="30"/>
      <c r="T67" s="30"/>
      <c r="U67" s="30"/>
      <c r="V67" s="30" t="s">
        <v>731</v>
      </c>
      <c r="W67" s="30" t="str">
        <f t="shared" ref="W67:W86" si="4">X67&amp;" "&amp;Y67</f>
        <v>January 2010</v>
      </c>
      <c r="X67" s="30" t="s">
        <v>60</v>
      </c>
      <c r="Y67" s="18">
        <f>Y66+1</f>
        <v>2010</v>
      </c>
      <c r="Z67" s="196">
        <v>40766</v>
      </c>
    </row>
    <row r="68" spans="1:26" x14ac:dyDescent="0.25">
      <c r="A68" s="90"/>
      <c r="B68" s="73"/>
      <c r="C68" s="73"/>
      <c r="D68" s="69" t="s">
        <v>1130</v>
      </c>
      <c r="E68" s="62"/>
      <c r="F68" s="62"/>
      <c r="G68" s="62"/>
      <c r="H68" s="91"/>
      <c r="I68" s="25"/>
      <c r="J68" s="25"/>
      <c r="K68" s="40" t="s">
        <v>1142</v>
      </c>
      <c r="V68" s="30" t="s">
        <v>732</v>
      </c>
      <c r="W68" s="30" t="str">
        <f t="shared" si="4"/>
        <v>February 2010</v>
      </c>
      <c r="X68" s="30" t="s">
        <v>61</v>
      </c>
      <c r="Y68" s="18">
        <f>Y67</f>
        <v>2010</v>
      </c>
      <c r="Z68" s="195">
        <v>40767</v>
      </c>
    </row>
    <row r="69" spans="1:26" x14ac:dyDescent="0.25">
      <c r="B69" s="73"/>
      <c r="C69" s="73"/>
      <c r="D69" s="75" t="s">
        <v>1321</v>
      </c>
      <c r="E69" s="133" t="s">
        <v>1558</v>
      </c>
      <c r="F69" s="73"/>
      <c r="G69" s="73"/>
      <c r="H69" s="25"/>
      <c r="I69" s="25"/>
      <c r="J69" s="25"/>
      <c r="K69" s="40" t="s">
        <v>40</v>
      </c>
      <c r="V69" s="30" t="s">
        <v>733</v>
      </c>
      <c r="W69" s="30" t="str">
        <f t="shared" si="4"/>
        <v>March 2010</v>
      </c>
      <c r="X69" s="30" t="s">
        <v>62</v>
      </c>
      <c r="Y69" s="18">
        <f t="shared" ref="Y69:Y76" si="5">Y68</f>
        <v>2010</v>
      </c>
      <c r="Z69" s="195">
        <v>40768</v>
      </c>
    </row>
    <row r="70" spans="1:26" s="90" customFormat="1" x14ac:dyDescent="0.25">
      <c r="A70" s="30"/>
      <c r="B70" s="73"/>
      <c r="C70" s="73"/>
      <c r="D70" s="75" t="s">
        <v>1322</v>
      </c>
      <c r="E70" s="133" t="s">
        <v>1559</v>
      </c>
      <c r="F70" s="73"/>
      <c r="G70" s="73"/>
      <c r="H70" s="25"/>
      <c r="K70" s="40" t="s">
        <v>1193</v>
      </c>
      <c r="L70" s="30"/>
      <c r="M70" s="30"/>
      <c r="N70" s="30"/>
      <c r="O70" s="30"/>
      <c r="P70" s="30"/>
      <c r="Q70" s="30"/>
      <c r="R70" s="30"/>
      <c r="S70" s="30"/>
      <c r="T70" s="30"/>
      <c r="U70" s="30"/>
      <c r="V70" s="30" t="s">
        <v>734</v>
      </c>
      <c r="W70" s="30" t="str">
        <f t="shared" si="4"/>
        <v>April 2010</v>
      </c>
      <c r="X70" s="30" t="s">
        <v>63</v>
      </c>
      <c r="Y70" s="18">
        <f t="shared" si="5"/>
        <v>2010</v>
      </c>
      <c r="Z70" s="196">
        <v>40769</v>
      </c>
    </row>
    <row r="71" spans="1:26" x14ac:dyDescent="0.25">
      <c r="B71" s="73"/>
      <c r="C71" s="73"/>
      <c r="D71" s="69" t="s">
        <v>1131</v>
      </c>
      <c r="E71" s="62"/>
      <c r="F71" s="62"/>
      <c r="G71" s="62"/>
      <c r="H71" s="91"/>
      <c r="I71" s="25"/>
      <c r="J71" s="25"/>
      <c r="K71" s="40" t="s">
        <v>1143</v>
      </c>
      <c r="V71" s="30" t="s">
        <v>735</v>
      </c>
      <c r="W71" s="30" t="str">
        <f t="shared" si="4"/>
        <v>May 2010</v>
      </c>
      <c r="X71" s="30" t="s">
        <v>1225</v>
      </c>
      <c r="Y71" s="18">
        <f t="shared" si="5"/>
        <v>2010</v>
      </c>
      <c r="Z71" s="195">
        <v>40770</v>
      </c>
    </row>
    <row r="72" spans="1:26" x14ac:dyDescent="0.25">
      <c r="B72" s="73"/>
      <c r="C72" s="73"/>
      <c r="D72" s="75" t="s">
        <v>1321</v>
      </c>
      <c r="E72" s="133"/>
      <c r="F72" s="73"/>
      <c r="G72" s="73"/>
      <c r="H72" s="25"/>
      <c r="I72" s="25"/>
      <c r="J72" s="25"/>
      <c r="K72" s="40" t="s">
        <v>1199</v>
      </c>
      <c r="V72" s="30" t="s">
        <v>736</v>
      </c>
      <c r="W72" s="30" t="str">
        <f t="shared" si="4"/>
        <v>June 2010</v>
      </c>
      <c r="X72" s="30" t="s">
        <v>64</v>
      </c>
      <c r="Y72" s="18">
        <f t="shared" si="5"/>
        <v>2010</v>
      </c>
      <c r="Z72" s="195">
        <v>40771</v>
      </c>
    </row>
    <row r="73" spans="1:26" x14ac:dyDescent="0.25">
      <c r="B73" s="73"/>
      <c r="C73" s="73"/>
      <c r="D73" s="75" t="s">
        <v>1322</v>
      </c>
      <c r="E73" s="133"/>
      <c r="F73" s="73"/>
      <c r="G73" s="73"/>
      <c r="H73" s="25"/>
      <c r="I73" s="25"/>
      <c r="J73" s="25"/>
      <c r="K73" s="40" t="s">
        <v>1144</v>
      </c>
      <c r="V73" s="30" t="s">
        <v>737</v>
      </c>
      <c r="W73" s="30" t="str">
        <f t="shared" si="4"/>
        <v>September 2010</v>
      </c>
      <c r="X73" s="30" t="s">
        <v>56</v>
      </c>
      <c r="Y73" s="18">
        <f t="shared" si="5"/>
        <v>2010</v>
      </c>
      <c r="Z73" s="195">
        <v>40772</v>
      </c>
    </row>
    <row r="74" spans="1:26" x14ac:dyDescent="0.25">
      <c r="B74" s="73"/>
      <c r="C74" s="76"/>
      <c r="D74" s="76"/>
      <c r="E74" s="76"/>
      <c r="F74" s="76"/>
      <c r="G74" s="73"/>
      <c r="H74" s="25"/>
      <c r="I74" s="25"/>
      <c r="J74" s="25"/>
      <c r="K74" s="40" t="s">
        <v>1145</v>
      </c>
      <c r="V74" s="30" t="s">
        <v>738</v>
      </c>
      <c r="W74" s="30" t="str">
        <f t="shared" si="4"/>
        <v>October 2010</v>
      </c>
      <c r="X74" s="30" t="s">
        <v>57</v>
      </c>
      <c r="Y74" s="18">
        <f t="shared" si="5"/>
        <v>2010</v>
      </c>
      <c r="Z74" s="195">
        <v>40773</v>
      </c>
    </row>
    <row r="75" spans="1:26" x14ac:dyDescent="0.25">
      <c r="B75" s="73"/>
      <c r="C75" s="76"/>
      <c r="D75" s="76"/>
      <c r="E75" s="76"/>
      <c r="F75" s="76"/>
      <c r="G75" s="73"/>
      <c r="H75" s="25"/>
      <c r="I75" s="25"/>
      <c r="J75" s="25"/>
      <c r="K75" s="40" t="s">
        <v>1200</v>
      </c>
      <c r="V75" s="30" t="s">
        <v>739</v>
      </c>
      <c r="W75" s="30" t="str">
        <f t="shared" si="4"/>
        <v>November 2010</v>
      </c>
      <c r="X75" s="30" t="s">
        <v>58</v>
      </c>
      <c r="Y75" s="18">
        <f t="shared" si="5"/>
        <v>2010</v>
      </c>
      <c r="Z75" s="195">
        <v>40774</v>
      </c>
    </row>
    <row r="76" spans="1:26" x14ac:dyDescent="0.25">
      <c r="B76" s="73"/>
      <c r="C76" s="76"/>
      <c r="D76" s="307" t="s">
        <v>1393</v>
      </c>
      <c r="E76" s="308"/>
      <c r="F76" s="76"/>
      <c r="G76" s="73"/>
      <c r="H76" s="25"/>
      <c r="I76" s="25"/>
      <c r="J76" s="25"/>
      <c r="K76" s="40" t="s">
        <v>1146</v>
      </c>
      <c r="V76" s="30" t="s">
        <v>740</v>
      </c>
      <c r="W76" s="30" t="str">
        <f t="shared" si="4"/>
        <v>December 2010</v>
      </c>
      <c r="X76" s="30" t="s">
        <v>59</v>
      </c>
      <c r="Y76" s="18">
        <f t="shared" si="5"/>
        <v>2010</v>
      </c>
      <c r="Z76" s="195">
        <v>40775</v>
      </c>
    </row>
    <row r="77" spans="1:26" ht="121.5" customHeight="1" x14ac:dyDescent="0.25">
      <c r="B77" s="73"/>
      <c r="C77" s="76"/>
      <c r="D77" s="76"/>
      <c r="E77" s="130"/>
      <c r="F77" s="76"/>
      <c r="G77" s="73"/>
      <c r="H77" s="92"/>
      <c r="I77" s="25"/>
      <c r="J77" s="25"/>
      <c r="K77" s="40" t="s">
        <v>1147</v>
      </c>
      <c r="V77" s="30" t="s">
        <v>741</v>
      </c>
      <c r="W77" s="30" t="str">
        <f t="shared" si="4"/>
        <v>January 2011</v>
      </c>
      <c r="X77" s="30" t="s">
        <v>60</v>
      </c>
      <c r="Y77" s="18">
        <f>Y76+1</f>
        <v>2011</v>
      </c>
      <c r="Z77" s="195">
        <v>40776</v>
      </c>
    </row>
    <row r="78" spans="1:26" x14ac:dyDescent="0.25">
      <c r="B78" s="73"/>
      <c r="C78" s="76"/>
      <c r="D78" s="76"/>
      <c r="E78" s="76"/>
      <c r="F78" s="76"/>
      <c r="G78" s="73"/>
      <c r="H78" s="25"/>
      <c r="I78" s="25"/>
      <c r="J78" s="25"/>
      <c r="K78" s="40" t="s">
        <v>41</v>
      </c>
      <c r="V78" s="30" t="s">
        <v>742</v>
      </c>
      <c r="W78" s="30" t="str">
        <f t="shared" si="4"/>
        <v>February 2011</v>
      </c>
      <c r="X78" s="30" t="s">
        <v>61</v>
      </c>
      <c r="Y78" s="18">
        <f>Y77</f>
        <v>2011</v>
      </c>
      <c r="Z78" s="195">
        <v>40777</v>
      </c>
    </row>
    <row r="79" spans="1:26" x14ac:dyDescent="0.25">
      <c r="B79" s="73"/>
      <c r="C79" s="76"/>
      <c r="D79" s="76"/>
      <c r="E79" s="76"/>
      <c r="F79" s="76"/>
      <c r="G79" s="73"/>
      <c r="H79" s="25"/>
      <c r="I79" s="25"/>
      <c r="J79" s="25"/>
      <c r="K79" s="40" t="s">
        <v>42</v>
      </c>
      <c r="V79" s="30" t="s">
        <v>743</v>
      </c>
      <c r="W79" s="30" t="str">
        <f t="shared" si="4"/>
        <v>March 2011</v>
      </c>
      <c r="X79" s="30" t="s">
        <v>62</v>
      </c>
      <c r="Y79" s="18">
        <f t="shared" ref="Y79:Y86" si="6">Y78</f>
        <v>2011</v>
      </c>
      <c r="Z79" s="195">
        <v>40778</v>
      </c>
    </row>
    <row r="80" spans="1:26" x14ac:dyDescent="0.25">
      <c r="B80" s="73"/>
      <c r="C80" s="73"/>
      <c r="D80" s="73"/>
      <c r="E80" s="73"/>
      <c r="F80" s="73"/>
      <c r="G80" s="73"/>
      <c r="H80" s="25"/>
      <c r="I80" s="92"/>
      <c r="J80" s="92"/>
      <c r="K80" s="40" t="s">
        <v>43</v>
      </c>
      <c r="V80" s="30" t="s">
        <v>744</v>
      </c>
      <c r="W80" s="30" t="str">
        <f t="shared" si="4"/>
        <v>April 2011</v>
      </c>
      <c r="X80" s="30" t="s">
        <v>63</v>
      </c>
      <c r="Y80" s="18">
        <f t="shared" si="6"/>
        <v>2011</v>
      </c>
      <c r="Z80" s="195">
        <v>40779</v>
      </c>
    </row>
    <row r="81" spans="8:26" x14ac:dyDescent="0.25">
      <c r="H81" s="25"/>
      <c r="I81" s="25"/>
      <c r="J81" s="25"/>
      <c r="K81" s="40" t="s">
        <v>1148</v>
      </c>
      <c r="V81" s="30" t="s">
        <v>745</v>
      </c>
      <c r="W81" s="30" t="str">
        <f t="shared" si="4"/>
        <v>May 2011</v>
      </c>
      <c r="X81" s="30" t="s">
        <v>1225</v>
      </c>
      <c r="Y81" s="18">
        <f t="shared" si="6"/>
        <v>2011</v>
      </c>
      <c r="Z81" s="195">
        <v>40780</v>
      </c>
    </row>
    <row r="82" spans="8:26" x14ac:dyDescent="0.25">
      <c r="I82" s="25"/>
      <c r="J82" s="25"/>
      <c r="K82" s="40" t="s">
        <v>1149</v>
      </c>
      <c r="V82" s="30" t="s">
        <v>746</v>
      </c>
      <c r="W82" s="30" t="str">
        <f t="shared" si="4"/>
        <v>June 2011</v>
      </c>
      <c r="X82" s="30" t="s">
        <v>64</v>
      </c>
      <c r="Y82" s="18">
        <f t="shared" si="6"/>
        <v>2011</v>
      </c>
      <c r="Z82" s="195">
        <v>40781</v>
      </c>
    </row>
    <row r="83" spans="8:26" x14ac:dyDescent="0.25">
      <c r="I83" s="25"/>
      <c r="J83" s="25"/>
      <c r="K83" s="40" t="s">
        <v>44</v>
      </c>
      <c r="V83" s="30" t="s">
        <v>747</v>
      </c>
      <c r="W83" s="30" t="str">
        <f t="shared" si="4"/>
        <v>September 2011</v>
      </c>
      <c r="X83" s="30" t="s">
        <v>56</v>
      </c>
      <c r="Y83" s="18">
        <f t="shared" si="6"/>
        <v>2011</v>
      </c>
      <c r="Z83" s="195">
        <v>40782</v>
      </c>
    </row>
    <row r="84" spans="8:26" x14ac:dyDescent="0.25">
      <c r="I84" s="25"/>
      <c r="J84" s="25"/>
      <c r="K84" s="40" t="s">
        <v>1150</v>
      </c>
      <c r="V84" s="30" t="s">
        <v>748</v>
      </c>
      <c r="W84" s="30" t="str">
        <f t="shared" si="4"/>
        <v>October 2011</v>
      </c>
      <c r="X84" s="30" t="s">
        <v>57</v>
      </c>
      <c r="Y84" s="18">
        <f t="shared" si="6"/>
        <v>2011</v>
      </c>
      <c r="Z84" s="195">
        <v>40783</v>
      </c>
    </row>
    <row r="85" spans="8:26" x14ac:dyDescent="0.25">
      <c r="H85" s="92"/>
      <c r="K85" s="40" t="s">
        <v>1151</v>
      </c>
      <c r="V85" s="30" t="s">
        <v>749</v>
      </c>
      <c r="W85" s="30" t="str">
        <f t="shared" si="4"/>
        <v>November 2011</v>
      </c>
      <c r="X85" s="30" t="s">
        <v>58</v>
      </c>
      <c r="Y85" s="18">
        <f t="shared" si="6"/>
        <v>2011</v>
      </c>
      <c r="Z85" s="195">
        <v>40784</v>
      </c>
    </row>
    <row r="86" spans="8:26" x14ac:dyDescent="0.25">
      <c r="H86" s="25"/>
      <c r="K86" s="40" t="s">
        <v>1152</v>
      </c>
      <c r="V86" s="30" t="s">
        <v>750</v>
      </c>
      <c r="W86" s="30" t="str">
        <f t="shared" si="4"/>
        <v>December 2011</v>
      </c>
      <c r="X86" s="30" t="s">
        <v>59</v>
      </c>
      <c r="Y86" s="18">
        <f t="shared" si="6"/>
        <v>2011</v>
      </c>
      <c r="Z86" s="195">
        <v>40785</v>
      </c>
    </row>
    <row r="87" spans="8:26" x14ac:dyDescent="0.25">
      <c r="H87" s="25"/>
      <c r="K87" s="40" t="s">
        <v>1201</v>
      </c>
      <c r="V87" s="30" t="s">
        <v>751</v>
      </c>
      <c r="W87" s="18" t="s">
        <v>528</v>
      </c>
      <c r="Z87" s="195">
        <v>40786</v>
      </c>
    </row>
    <row r="88" spans="8:26" x14ac:dyDescent="0.25">
      <c r="H88" s="25"/>
      <c r="I88" s="92"/>
      <c r="J88" s="92"/>
      <c r="K88" s="40" t="s">
        <v>1202</v>
      </c>
      <c r="V88" s="30" t="s">
        <v>752</v>
      </c>
      <c r="Z88" s="195">
        <v>40787</v>
      </c>
    </row>
    <row r="89" spans="8:26" x14ac:dyDescent="0.25">
      <c r="H89" s="25"/>
      <c r="I89" s="25"/>
      <c r="J89" s="25"/>
      <c r="K89" s="40" t="s">
        <v>1153</v>
      </c>
      <c r="V89" s="30" t="s">
        <v>753</v>
      </c>
      <c r="Z89" s="195">
        <v>40788</v>
      </c>
    </row>
    <row r="90" spans="8:26" x14ac:dyDescent="0.25">
      <c r="H90" s="25"/>
      <c r="I90" s="25"/>
      <c r="J90" s="25"/>
      <c r="K90" s="40" t="s">
        <v>1154</v>
      </c>
      <c r="V90" s="30" t="s">
        <v>754</v>
      </c>
      <c r="Z90" s="195">
        <v>40789</v>
      </c>
    </row>
    <row r="91" spans="8:26" x14ac:dyDescent="0.25">
      <c r="H91" s="88"/>
      <c r="I91" s="25"/>
      <c r="J91" s="25"/>
      <c r="K91" s="40" t="s">
        <v>45</v>
      </c>
      <c r="V91" s="30" t="s">
        <v>755</v>
      </c>
      <c r="Z91" s="195">
        <v>40790</v>
      </c>
    </row>
    <row r="92" spans="8:26" x14ac:dyDescent="0.25">
      <c r="I92" s="25"/>
      <c r="J92" s="25"/>
      <c r="K92" s="40" t="s">
        <v>1203</v>
      </c>
      <c r="V92" s="30" t="s">
        <v>756</v>
      </c>
      <c r="Z92" s="195">
        <v>40791</v>
      </c>
    </row>
    <row r="93" spans="8:26" x14ac:dyDescent="0.25">
      <c r="H93" s="92"/>
      <c r="I93" s="25"/>
      <c r="J93" s="25"/>
      <c r="K93" s="40" t="s">
        <v>46</v>
      </c>
      <c r="V93" s="30" t="s">
        <v>757</v>
      </c>
      <c r="Z93" s="195">
        <v>40792</v>
      </c>
    </row>
    <row r="94" spans="8:26" ht="31.5" customHeight="1" x14ac:dyDescent="0.25">
      <c r="H94" s="25"/>
      <c r="I94" s="88"/>
      <c r="J94" s="88"/>
      <c r="K94" s="40" t="s">
        <v>1204</v>
      </c>
      <c r="V94" s="30" t="s">
        <v>758</v>
      </c>
      <c r="Z94" s="195">
        <v>40793</v>
      </c>
    </row>
    <row r="95" spans="8:26" x14ac:dyDescent="0.25">
      <c r="K95" s="40" t="s">
        <v>1155</v>
      </c>
      <c r="V95" s="30" t="s">
        <v>759</v>
      </c>
      <c r="Z95" s="195">
        <v>40794</v>
      </c>
    </row>
    <row r="96" spans="8:26" x14ac:dyDescent="0.25">
      <c r="I96" s="92"/>
      <c r="J96" s="92"/>
      <c r="K96" s="40" t="s">
        <v>47</v>
      </c>
      <c r="V96" s="30" t="s">
        <v>760</v>
      </c>
      <c r="Z96" s="195">
        <v>40795</v>
      </c>
    </row>
    <row r="97" spans="8:26" x14ac:dyDescent="0.25">
      <c r="H97" s="92"/>
      <c r="I97" s="25"/>
      <c r="J97" s="25"/>
      <c r="K97" s="40" t="s">
        <v>48</v>
      </c>
      <c r="V97" s="30" t="s">
        <v>761</v>
      </c>
      <c r="Z97" s="195">
        <v>40796</v>
      </c>
    </row>
    <row r="98" spans="8:26" ht="82.5" customHeight="1" x14ac:dyDescent="0.25">
      <c r="H98" s="25"/>
      <c r="K98" s="40" t="s">
        <v>1156</v>
      </c>
      <c r="V98" s="30" t="s">
        <v>762</v>
      </c>
      <c r="Z98" s="195">
        <v>40797</v>
      </c>
    </row>
    <row r="99" spans="8:26" x14ac:dyDescent="0.25">
      <c r="K99" s="40" t="s">
        <v>1157</v>
      </c>
      <c r="V99" s="30" t="s">
        <v>763</v>
      </c>
      <c r="Z99" s="195">
        <v>40798</v>
      </c>
    </row>
    <row r="100" spans="8:26" x14ac:dyDescent="0.25">
      <c r="I100" s="92"/>
      <c r="J100" s="92"/>
      <c r="K100" s="40" t="s">
        <v>1158</v>
      </c>
      <c r="V100" s="30" t="s">
        <v>764</v>
      </c>
      <c r="Z100" s="195">
        <v>40799</v>
      </c>
    </row>
    <row r="101" spans="8:26" x14ac:dyDescent="0.25">
      <c r="H101" s="25"/>
      <c r="I101" s="25"/>
      <c r="J101" s="25"/>
      <c r="K101" s="40" t="s">
        <v>49</v>
      </c>
      <c r="V101" s="30" t="s">
        <v>765</v>
      </c>
      <c r="Z101" s="195">
        <v>40800</v>
      </c>
    </row>
    <row r="102" spans="8:26" x14ac:dyDescent="0.25">
      <c r="K102" s="40" t="s">
        <v>50</v>
      </c>
      <c r="V102" s="30" t="s">
        <v>766</v>
      </c>
      <c r="Z102" s="195">
        <v>40801</v>
      </c>
    </row>
    <row r="103" spans="8:26" x14ac:dyDescent="0.25">
      <c r="K103" s="40" t="s">
        <v>1205</v>
      </c>
      <c r="V103" s="30" t="s">
        <v>767</v>
      </c>
      <c r="Z103" s="195">
        <v>40802</v>
      </c>
    </row>
    <row r="104" spans="8:26" x14ac:dyDescent="0.25">
      <c r="H104" s="25"/>
      <c r="I104" s="25"/>
      <c r="J104" s="25"/>
      <c r="K104" s="40" t="s">
        <v>349</v>
      </c>
      <c r="V104" s="30" t="s">
        <v>768</v>
      </c>
      <c r="Z104" s="195">
        <v>40803</v>
      </c>
    </row>
    <row r="105" spans="8:26" x14ac:dyDescent="0.25">
      <c r="K105" s="40" t="s">
        <v>11</v>
      </c>
      <c r="V105" s="30" t="s">
        <v>769</v>
      </c>
      <c r="Z105" s="195">
        <v>40804</v>
      </c>
    </row>
    <row r="106" spans="8:26" x14ac:dyDescent="0.25">
      <c r="K106" s="40" t="s">
        <v>1206</v>
      </c>
      <c r="V106" s="30" t="s">
        <v>770</v>
      </c>
      <c r="Z106" s="195">
        <v>40805</v>
      </c>
    </row>
    <row r="107" spans="8:26" x14ac:dyDescent="0.25">
      <c r="H107" s="25"/>
      <c r="I107" s="25"/>
      <c r="J107" s="25"/>
      <c r="K107" s="40" t="s">
        <v>1317</v>
      </c>
      <c r="V107" s="30" t="s">
        <v>771</v>
      </c>
      <c r="Z107" s="195">
        <v>40806</v>
      </c>
    </row>
    <row r="108" spans="8:26" x14ac:dyDescent="0.25">
      <c r="K108" s="40" t="s">
        <v>1207</v>
      </c>
      <c r="V108" s="30" t="s">
        <v>772</v>
      </c>
      <c r="Z108" s="195">
        <v>40807</v>
      </c>
    </row>
    <row r="109" spans="8:26" x14ac:dyDescent="0.25">
      <c r="K109" s="40" t="s">
        <v>412</v>
      </c>
      <c r="V109" s="30" t="s">
        <v>773</v>
      </c>
      <c r="Z109" s="195">
        <v>40808</v>
      </c>
    </row>
    <row r="110" spans="8:26" x14ac:dyDescent="0.25">
      <c r="I110" s="25"/>
      <c r="J110" s="25"/>
      <c r="K110" s="40" t="s">
        <v>1208</v>
      </c>
      <c r="V110" s="30" t="s">
        <v>774</v>
      </c>
      <c r="Z110" s="195">
        <v>40809</v>
      </c>
    </row>
    <row r="111" spans="8:26" x14ac:dyDescent="0.25">
      <c r="K111" s="40" t="s">
        <v>1305</v>
      </c>
      <c r="V111" s="30" t="s">
        <v>775</v>
      </c>
      <c r="Z111" s="195">
        <v>40810</v>
      </c>
    </row>
    <row r="112" spans="8:26" x14ac:dyDescent="0.25">
      <c r="K112" s="40" t="s">
        <v>51</v>
      </c>
      <c r="V112" s="30" t="s">
        <v>776</v>
      </c>
      <c r="Z112" s="195">
        <v>40811</v>
      </c>
    </row>
    <row r="113" spans="11:26" x14ac:dyDescent="0.25">
      <c r="K113" s="40" t="s">
        <v>411</v>
      </c>
      <c r="V113" s="30" t="s">
        <v>777</v>
      </c>
      <c r="Z113" s="195">
        <v>40812</v>
      </c>
    </row>
    <row r="114" spans="11:26" x14ac:dyDescent="0.25">
      <c r="K114" s="40" t="s">
        <v>1318</v>
      </c>
      <c r="V114" s="30" t="s">
        <v>778</v>
      </c>
      <c r="Z114" s="195">
        <v>40813</v>
      </c>
    </row>
    <row r="115" spans="11:26" ht="30" customHeight="1" x14ac:dyDescent="0.25">
      <c r="K115" s="40" t="s">
        <v>340</v>
      </c>
      <c r="V115" s="30" t="s">
        <v>779</v>
      </c>
      <c r="Z115" s="195">
        <v>40814</v>
      </c>
    </row>
    <row r="116" spans="11:26" ht="90" customHeight="1" x14ac:dyDescent="0.25">
      <c r="K116" s="40" t="s">
        <v>344</v>
      </c>
      <c r="V116" s="30" t="s">
        <v>780</v>
      </c>
      <c r="Z116" s="195">
        <v>40815</v>
      </c>
    </row>
    <row r="117" spans="11:26" x14ac:dyDescent="0.25">
      <c r="K117" s="40" t="s">
        <v>1319</v>
      </c>
      <c r="V117" s="30" t="s">
        <v>781</v>
      </c>
      <c r="Z117" s="195">
        <v>40816</v>
      </c>
    </row>
    <row r="118" spans="11:26" x14ac:dyDescent="0.25">
      <c r="K118" s="40" t="s">
        <v>181</v>
      </c>
      <c r="V118" s="30" t="s">
        <v>782</v>
      </c>
      <c r="Z118" s="195">
        <v>40817</v>
      </c>
    </row>
    <row r="119" spans="11:26" x14ac:dyDescent="0.25">
      <c r="K119" s="40" t="s">
        <v>341</v>
      </c>
      <c r="V119" s="30" t="s">
        <v>783</v>
      </c>
      <c r="Z119" s="195">
        <v>40818</v>
      </c>
    </row>
    <row r="120" spans="11:26" x14ac:dyDescent="0.25">
      <c r="K120" s="40" t="s">
        <v>182</v>
      </c>
      <c r="V120" s="30" t="s">
        <v>784</v>
      </c>
      <c r="Z120" s="195">
        <v>40819</v>
      </c>
    </row>
    <row r="121" spans="11:26" x14ac:dyDescent="0.25">
      <c r="K121" s="40" t="s">
        <v>1320</v>
      </c>
      <c r="V121" s="30" t="s">
        <v>785</v>
      </c>
      <c r="Z121" s="195">
        <v>40820</v>
      </c>
    </row>
    <row r="122" spans="11:26" x14ac:dyDescent="0.25">
      <c r="K122" s="40" t="s">
        <v>1230</v>
      </c>
      <c r="V122" s="30" t="s">
        <v>786</v>
      </c>
      <c r="Z122" s="195">
        <v>40821</v>
      </c>
    </row>
    <row r="123" spans="11:26" x14ac:dyDescent="0.25">
      <c r="K123" s="40" t="s">
        <v>1231</v>
      </c>
      <c r="V123" s="30" t="s">
        <v>787</v>
      </c>
      <c r="Z123" s="195">
        <v>40822</v>
      </c>
    </row>
    <row r="124" spans="11:26" x14ac:dyDescent="0.25">
      <c r="K124" s="40" t="s">
        <v>183</v>
      </c>
      <c r="V124" s="30" t="s">
        <v>788</v>
      </c>
      <c r="Z124" s="195">
        <v>40823</v>
      </c>
    </row>
    <row r="125" spans="11:26" x14ac:dyDescent="0.25">
      <c r="K125" s="40" t="s">
        <v>1209</v>
      </c>
      <c r="V125" s="30" t="s">
        <v>789</v>
      </c>
      <c r="Z125" s="195">
        <v>40824</v>
      </c>
    </row>
    <row r="126" spans="11:26" x14ac:dyDescent="0.25">
      <c r="K126" s="40" t="s">
        <v>184</v>
      </c>
      <c r="V126" s="30" t="s">
        <v>790</v>
      </c>
      <c r="Z126" s="195">
        <v>40825</v>
      </c>
    </row>
    <row r="127" spans="11:26" x14ac:dyDescent="0.25">
      <c r="K127" s="40" t="s">
        <v>185</v>
      </c>
      <c r="V127" s="30" t="s">
        <v>791</v>
      </c>
      <c r="Z127" s="195">
        <v>40826</v>
      </c>
    </row>
    <row r="128" spans="11:26" x14ac:dyDescent="0.25">
      <c r="K128" s="40" t="s">
        <v>186</v>
      </c>
      <c r="V128" s="30" t="s">
        <v>792</v>
      </c>
      <c r="Z128" s="195">
        <v>40827</v>
      </c>
    </row>
    <row r="129" spans="11:26" x14ac:dyDescent="0.25">
      <c r="K129" s="40" t="s">
        <v>187</v>
      </c>
      <c r="V129" s="30" t="s">
        <v>793</v>
      </c>
      <c r="Z129" s="195">
        <v>40828</v>
      </c>
    </row>
    <row r="130" spans="11:26" x14ac:dyDescent="0.25">
      <c r="K130" s="40" t="s">
        <v>1232</v>
      </c>
      <c r="V130" s="30" t="s">
        <v>794</v>
      </c>
      <c r="Z130" s="195">
        <v>40829</v>
      </c>
    </row>
    <row r="131" spans="11:26" x14ac:dyDescent="0.25">
      <c r="K131" s="40" t="s">
        <v>1233</v>
      </c>
      <c r="V131" s="30" t="s">
        <v>795</v>
      </c>
      <c r="Z131" s="195">
        <v>40830</v>
      </c>
    </row>
    <row r="132" spans="11:26" x14ac:dyDescent="0.25">
      <c r="K132" s="40" t="s">
        <v>1234</v>
      </c>
      <c r="V132" s="30" t="s">
        <v>796</v>
      </c>
      <c r="Z132" s="195">
        <v>40831</v>
      </c>
    </row>
    <row r="133" spans="11:26" x14ac:dyDescent="0.25">
      <c r="K133" s="40" t="s">
        <v>1235</v>
      </c>
      <c r="V133" s="30" t="s">
        <v>797</v>
      </c>
      <c r="Z133" s="195">
        <v>40832</v>
      </c>
    </row>
    <row r="134" spans="11:26" x14ac:dyDescent="0.25">
      <c r="K134" s="40" t="s">
        <v>234</v>
      </c>
      <c r="V134" s="30" t="s">
        <v>798</v>
      </c>
      <c r="Z134" s="195">
        <v>40833</v>
      </c>
    </row>
    <row r="135" spans="11:26" x14ac:dyDescent="0.25">
      <c r="K135" s="40" t="s">
        <v>1210</v>
      </c>
      <c r="U135" s="18" t="s">
        <v>1405</v>
      </c>
      <c r="V135" s="30" t="s">
        <v>799</v>
      </c>
      <c r="Z135" s="195">
        <v>40834</v>
      </c>
    </row>
    <row r="136" spans="11:26" x14ac:dyDescent="0.25">
      <c r="K136" s="40" t="s">
        <v>1236</v>
      </c>
      <c r="U136" s="30" t="str">
        <f>V136</f>
        <v>June 2012</v>
      </c>
      <c r="V136" s="30" t="s">
        <v>800</v>
      </c>
      <c r="Z136" s="195">
        <v>40835</v>
      </c>
    </row>
    <row r="137" spans="11:26" x14ac:dyDescent="0.25">
      <c r="K137" s="40" t="s">
        <v>1237</v>
      </c>
      <c r="U137" s="30" t="str">
        <f t="shared" ref="U137:U200" si="7">V137</f>
        <v>July 2012</v>
      </c>
      <c r="V137" s="30" t="s">
        <v>801</v>
      </c>
      <c r="Z137" s="195">
        <v>40836</v>
      </c>
    </row>
    <row r="138" spans="11:26" x14ac:dyDescent="0.25">
      <c r="K138" s="40" t="s">
        <v>235</v>
      </c>
      <c r="U138" s="30" t="str">
        <f t="shared" si="7"/>
        <v>August 2012</v>
      </c>
      <c r="V138" s="30" t="s">
        <v>802</v>
      </c>
      <c r="Z138" s="195">
        <v>40837</v>
      </c>
    </row>
    <row r="139" spans="11:26" x14ac:dyDescent="0.25">
      <c r="K139" s="40" t="s">
        <v>343</v>
      </c>
      <c r="U139" s="30" t="str">
        <f t="shared" si="7"/>
        <v>September 2012</v>
      </c>
      <c r="V139" s="30" t="s">
        <v>803</v>
      </c>
      <c r="Z139" s="195">
        <v>40838</v>
      </c>
    </row>
    <row r="140" spans="11:26" x14ac:dyDescent="0.25">
      <c r="K140" s="40" t="s">
        <v>236</v>
      </c>
      <c r="U140" s="30" t="str">
        <f t="shared" si="7"/>
        <v>October 2012</v>
      </c>
      <c r="V140" s="30" t="s">
        <v>804</v>
      </c>
      <c r="Z140" s="195">
        <v>40839</v>
      </c>
    </row>
    <row r="141" spans="11:26" x14ac:dyDescent="0.25">
      <c r="K141" s="40" t="s">
        <v>350</v>
      </c>
      <c r="U141" s="30" t="str">
        <f t="shared" si="7"/>
        <v>November 2012</v>
      </c>
      <c r="V141" s="30" t="s">
        <v>805</v>
      </c>
      <c r="Z141" s="195">
        <v>40840</v>
      </c>
    </row>
    <row r="142" spans="11:26" x14ac:dyDescent="0.25">
      <c r="K142" s="40" t="s">
        <v>1238</v>
      </c>
      <c r="U142" s="30" t="str">
        <f t="shared" si="7"/>
        <v>December 2012</v>
      </c>
      <c r="V142" s="30" t="s">
        <v>806</v>
      </c>
      <c r="Z142" s="195">
        <v>40841</v>
      </c>
    </row>
    <row r="143" spans="11:26" x14ac:dyDescent="0.25">
      <c r="K143" s="40" t="s">
        <v>237</v>
      </c>
      <c r="U143" s="30" t="str">
        <f t="shared" si="7"/>
        <v>January 2013</v>
      </c>
      <c r="V143" s="30" t="s">
        <v>807</v>
      </c>
      <c r="Z143" s="195">
        <v>40842</v>
      </c>
    </row>
    <row r="144" spans="11:26" x14ac:dyDescent="0.25">
      <c r="K144" s="40" t="s">
        <v>1239</v>
      </c>
      <c r="U144" s="30" t="str">
        <f t="shared" si="7"/>
        <v>February 2013</v>
      </c>
      <c r="V144" s="30" t="s">
        <v>808</v>
      </c>
      <c r="Z144" s="195">
        <v>40843</v>
      </c>
    </row>
    <row r="145" spans="11:26" x14ac:dyDescent="0.25">
      <c r="K145" s="40" t="s">
        <v>238</v>
      </c>
      <c r="U145" s="30" t="str">
        <f t="shared" si="7"/>
        <v>March 2013</v>
      </c>
      <c r="V145" s="30" t="s">
        <v>809</v>
      </c>
      <c r="Z145" s="195">
        <v>40844</v>
      </c>
    </row>
    <row r="146" spans="11:26" x14ac:dyDescent="0.25">
      <c r="K146" s="40" t="s">
        <v>1211</v>
      </c>
      <c r="U146" s="30" t="str">
        <f t="shared" si="7"/>
        <v>April 2013</v>
      </c>
      <c r="V146" s="30" t="s">
        <v>810</v>
      </c>
      <c r="Z146" s="195">
        <v>40845</v>
      </c>
    </row>
    <row r="147" spans="11:26" x14ac:dyDescent="0.25">
      <c r="K147" s="40" t="s">
        <v>1212</v>
      </c>
      <c r="U147" s="30" t="str">
        <f t="shared" si="7"/>
        <v>May 2013</v>
      </c>
      <c r="V147" s="30" t="s">
        <v>811</v>
      </c>
      <c r="Z147" s="195">
        <v>40846</v>
      </c>
    </row>
    <row r="148" spans="11:26" x14ac:dyDescent="0.25">
      <c r="K148" s="40" t="s">
        <v>239</v>
      </c>
      <c r="U148" s="30" t="str">
        <f t="shared" si="7"/>
        <v>June 2013</v>
      </c>
      <c r="V148" s="30" t="s">
        <v>812</v>
      </c>
      <c r="Z148" s="195">
        <v>40847</v>
      </c>
    </row>
    <row r="149" spans="11:26" x14ac:dyDescent="0.25">
      <c r="K149" s="40" t="s">
        <v>345</v>
      </c>
      <c r="U149" s="30" t="str">
        <f t="shared" si="7"/>
        <v>July 2013</v>
      </c>
      <c r="V149" s="30" t="s">
        <v>813</v>
      </c>
      <c r="Z149" s="195">
        <v>40848</v>
      </c>
    </row>
    <row r="150" spans="11:26" x14ac:dyDescent="0.25">
      <c r="K150" s="40" t="s">
        <v>1213</v>
      </c>
      <c r="U150" s="30" t="str">
        <f t="shared" si="7"/>
        <v>August 2013</v>
      </c>
      <c r="V150" s="30" t="s">
        <v>814</v>
      </c>
      <c r="Z150" s="195">
        <v>40849</v>
      </c>
    </row>
    <row r="151" spans="11:26" x14ac:dyDescent="0.25">
      <c r="K151" s="40" t="s">
        <v>883</v>
      </c>
      <c r="U151" s="30" t="str">
        <f t="shared" si="7"/>
        <v>September 2013</v>
      </c>
      <c r="V151" s="30" t="s">
        <v>815</v>
      </c>
      <c r="Z151" s="195">
        <v>40850</v>
      </c>
    </row>
    <row r="152" spans="11:26" x14ac:dyDescent="0.25">
      <c r="K152" s="40" t="s">
        <v>1214</v>
      </c>
      <c r="U152" s="30" t="str">
        <f t="shared" si="7"/>
        <v>October 2013</v>
      </c>
      <c r="V152" s="30" t="s">
        <v>816</v>
      </c>
      <c r="Z152" s="195">
        <v>40851</v>
      </c>
    </row>
    <row r="153" spans="11:26" x14ac:dyDescent="0.25">
      <c r="K153" s="40" t="s">
        <v>1240</v>
      </c>
      <c r="U153" s="30" t="str">
        <f t="shared" si="7"/>
        <v>November 2013</v>
      </c>
      <c r="V153" s="30" t="s">
        <v>817</v>
      </c>
      <c r="Z153" s="195">
        <v>40852</v>
      </c>
    </row>
    <row r="154" spans="11:26" x14ac:dyDescent="0.25">
      <c r="K154" s="40" t="s">
        <v>1215</v>
      </c>
      <c r="U154" s="30" t="str">
        <f t="shared" si="7"/>
        <v>December 2013</v>
      </c>
      <c r="V154" s="30" t="s">
        <v>818</v>
      </c>
      <c r="Z154" s="195">
        <v>40853</v>
      </c>
    </row>
    <row r="155" spans="11:26" x14ac:dyDescent="0.25">
      <c r="K155" s="40" t="s">
        <v>1241</v>
      </c>
      <c r="U155" s="30" t="str">
        <f t="shared" si="7"/>
        <v>January 2014</v>
      </c>
      <c r="V155" s="30" t="s">
        <v>819</v>
      </c>
      <c r="Z155" s="195">
        <v>40854</v>
      </c>
    </row>
    <row r="156" spans="11:26" x14ac:dyDescent="0.25">
      <c r="K156" s="40" t="s">
        <v>1242</v>
      </c>
      <c r="U156" s="30" t="str">
        <f t="shared" si="7"/>
        <v>February 2014</v>
      </c>
      <c r="V156" s="30" t="s">
        <v>820</v>
      </c>
      <c r="Z156" s="195">
        <v>40855</v>
      </c>
    </row>
    <row r="157" spans="11:26" x14ac:dyDescent="0.25">
      <c r="K157" s="40" t="s">
        <v>178</v>
      </c>
      <c r="U157" s="30" t="str">
        <f t="shared" si="7"/>
        <v>March 2014</v>
      </c>
      <c r="V157" s="30" t="s">
        <v>821</v>
      </c>
      <c r="Z157" s="195">
        <v>40856</v>
      </c>
    </row>
    <row r="158" spans="11:26" x14ac:dyDescent="0.25">
      <c r="K158" s="40" t="s">
        <v>240</v>
      </c>
      <c r="U158" s="30" t="str">
        <f t="shared" si="7"/>
        <v>April 2014</v>
      </c>
      <c r="V158" s="30" t="s">
        <v>822</v>
      </c>
      <c r="Z158" s="195">
        <v>40857</v>
      </c>
    </row>
    <row r="159" spans="11:26" x14ac:dyDescent="0.25">
      <c r="K159" s="40" t="s">
        <v>267</v>
      </c>
      <c r="U159" s="30" t="str">
        <f t="shared" si="7"/>
        <v>May 2014</v>
      </c>
      <c r="V159" s="30" t="s">
        <v>823</v>
      </c>
      <c r="Z159" s="195">
        <v>40858</v>
      </c>
    </row>
    <row r="160" spans="11:26" x14ac:dyDescent="0.25">
      <c r="K160" s="40" t="s">
        <v>241</v>
      </c>
      <c r="U160" s="30" t="str">
        <f t="shared" si="7"/>
        <v>June 2014</v>
      </c>
      <c r="V160" s="30" t="s">
        <v>824</v>
      </c>
      <c r="Z160" s="195">
        <v>40859</v>
      </c>
    </row>
    <row r="161" spans="11:26" x14ac:dyDescent="0.25">
      <c r="K161" s="40" t="s">
        <v>242</v>
      </c>
      <c r="U161" s="30" t="str">
        <f t="shared" si="7"/>
        <v>July 2014</v>
      </c>
      <c r="V161" s="30" t="s">
        <v>825</v>
      </c>
      <c r="Z161" s="195">
        <v>40860</v>
      </c>
    </row>
    <row r="162" spans="11:26" x14ac:dyDescent="0.25">
      <c r="K162" s="40" t="s">
        <v>339</v>
      </c>
      <c r="U162" s="30" t="str">
        <f t="shared" si="7"/>
        <v>August 2014</v>
      </c>
      <c r="V162" s="30" t="s">
        <v>826</v>
      </c>
      <c r="Z162" s="195">
        <v>40861</v>
      </c>
    </row>
    <row r="163" spans="11:26" x14ac:dyDescent="0.25">
      <c r="K163" s="40" t="s">
        <v>1243</v>
      </c>
      <c r="U163" s="30" t="str">
        <f t="shared" si="7"/>
        <v>September 2014</v>
      </c>
      <c r="V163" s="30" t="s">
        <v>827</v>
      </c>
      <c r="Z163" s="195">
        <v>40862</v>
      </c>
    </row>
    <row r="164" spans="11:26" x14ac:dyDescent="0.25">
      <c r="K164" s="40" t="s">
        <v>180</v>
      </c>
      <c r="U164" s="30" t="str">
        <f t="shared" si="7"/>
        <v>October 2014</v>
      </c>
      <c r="V164" s="30" t="s">
        <v>828</v>
      </c>
      <c r="Z164" s="195">
        <v>40863</v>
      </c>
    </row>
    <row r="165" spans="11:26" x14ac:dyDescent="0.25">
      <c r="K165" s="40" t="s">
        <v>1244</v>
      </c>
      <c r="U165" s="30" t="str">
        <f t="shared" si="7"/>
        <v>November 2014</v>
      </c>
      <c r="V165" s="30" t="s">
        <v>829</v>
      </c>
      <c r="Z165" s="195">
        <v>40864</v>
      </c>
    </row>
    <row r="166" spans="11:26" x14ac:dyDescent="0.25">
      <c r="K166" s="40" t="s">
        <v>243</v>
      </c>
      <c r="U166" s="30" t="str">
        <f t="shared" si="7"/>
        <v>December 2014</v>
      </c>
      <c r="V166" s="30" t="s">
        <v>830</v>
      </c>
      <c r="Z166" s="195">
        <v>40865</v>
      </c>
    </row>
    <row r="167" spans="11:26" x14ac:dyDescent="0.25">
      <c r="K167" s="40" t="s">
        <v>1245</v>
      </c>
      <c r="U167" s="30" t="str">
        <f t="shared" si="7"/>
        <v>January 2015</v>
      </c>
      <c r="V167" s="30" t="s">
        <v>831</v>
      </c>
      <c r="Z167" s="195">
        <v>40866</v>
      </c>
    </row>
    <row r="168" spans="11:26" x14ac:dyDescent="0.25">
      <c r="K168" s="40" t="s">
        <v>244</v>
      </c>
      <c r="U168" s="30" t="str">
        <f t="shared" si="7"/>
        <v>February 2015</v>
      </c>
      <c r="V168" s="30" t="s">
        <v>832</v>
      </c>
      <c r="Z168" s="195">
        <v>40867</v>
      </c>
    </row>
    <row r="169" spans="11:26" x14ac:dyDescent="0.25">
      <c r="K169" s="40" t="s">
        <v>1246</v>
      </c>
      <c r="U169" s="30" t="str">
        <f t="shared" si="7"/>
        <v>March 2015</v>
      </c>
      <c r="V169" s="30" t="s">
        <v>833</v>
      </c>
      <c r="Z169" s="195">
        <v>40868</v>
      </c>
    </row>
    <row r="170" spans="11:26" x14ac:dyDescent="0.25">
      <c r="K170" s="40" t="s">
        <v>1247</v>
      </c>
      <c r="U170" s="30" t="str">
        <f t="shared" si="7"/>
        <v>April 2015</v>
      </c>
      <c r="V170" s="30" t="s">
        <v>834</v>
      </c>
      <c r="Z170" s="195">
        <v>40869</v>
      </c>
    </row>
    <row r="171" spans="11:26" x14ac:dyDescent="0.25">
      <c r="K171" s="40" t="s">
        <v>1248</v>
      </c>
      <c r="U171" s="30" t="str">
        <f t="shared" si="7"/>
        <v>May 2015</v>
      </c>
      <c r="V171" s="30" t="s">
        <v>835</v>
      </c>
      <c r="Z171" s="195">
        <v>40870</v>
      </c>
    </row>
    <row r="172" spans="11:26" x14ac:dyDescent="0.25">
      <c r="K172" s="40" t="s">
        <v>1249</v>
      </c>
      <c r="U172" s="30" t="str">
        <f t="shared" si="7"/>
        <v>June 2015</v>
      </c>
      <c r="V172" s="30" t="s">
        <v>836</v>
      </c>
      <c r="Z172" s="195">
        <v>40871</v>
      </c>
    </row>
    <row r="173" spans="11:26" x14ac:dyDescent="0.25">
      <c r="K173" s="40" t="s">
        <v>1250</v>
      </c>
      <c r="U173" s="30" t="str">
        <f t="shared" si="7"/>
        <v>July 2015</v>
      </c>
      <c r="V173" s="30" t="s">
        <v>837</v>
      </c>
      <c r="Z173" s="195">
        <v>40872</v>
      </c>
    </row>
    <row r="174" spans="11:26" x14ac:dyDescent="0.25">
      <c r="K174" s="40" t="s">
        <v>1251</v>
      </c>
      <c r="U174" s="30" t="str">
        <f t="shared" si="7"/>
        <v>August 2015</v>
      </c>
      <c r="V174" s="30" t="s">
        <v>838</v>
      </c>
      <c r="Z174" s="195">
        <v>40873</v>
      </c>
    </row>
    <row r="175" spans="11:26" x14ac:dyDescent="0.25">
      <c r="K175" s="40" t="s">
        <v>1252</v>
      </c>
      <c r="U175" s="30" t="str">
        <f t="shared" si="7"/>
        <v>September 2015</v>
      </c>
      <c r="V175" s="30" t="s">
        <v>839</v>
      </c>
      <c r="Z175" s="195">
        <v>40874</v>
      </c>
    </row>
    <row r="176" spans="11:26" x14ac:dyDescent="0.25">
      <c r="K176" s="40" t="s">
        <v>346</v>
      </c>
      <c r="U176" s="30" t="str">
        <f t="shared" si="7"/>
        <v>October 2015</v>
      </c>
      <c r="V176" s="30" t="s">
        <v>840</v>
      </c>
      <c r="Z176" s="195">
        <v>40875</v>
      </c>
    </row>
    <row r="177" spans="11:26" x14ac:dyDescent="0.25">
      <c r="K177" s="40" t="s">
        <v>1253</v>
      </c>
      <c r="U177" s="30" t="str">
        <f t="shared" si="7"/>
        <v>November 2015</v>
      </c>
      <c r="V177" s="30" t="s">
        <v>841</v>
      </c>
      <c r="Z177" s="195">
        <v>40876</v>
      </c>
    </row>
    <row r="178" spans="11:26" x14ac:dyDescent="0.25">
      <c r="K178" s="40" t="s">
        <v>347</v>
      </c>
      <c r="U178" s="30" t="str">
        <f t="shared" si="7"/>
        <v>December 2015</v>
      </c>
      <c r="V178" s="30" t="s">
        <v>842</v>
      </c>
      <c r="Z178" s="195">
        <v>40877</v>
      </c>
    </row>
    <row r="179" spans="11:26" x14ac:dyDescent="0.25">
      <c r="K179" s="40" t="s">
        <v>1254</v>
      </c>
      <c r="U179" s="30" t="str">
        <f t="shared" si="7"/>
        <v>January 2016</v>
      </c>
      <c r="V179" s="30" t="s">
        <v>843</v>
      </c>
      <c r="Z179" s="195">
        <v>40878</v>
      </c>
    </row>
    <row r="180" spans="11:26" x14ac:dyDescent="0.25">
      <c r="K180" s="40" t="s">
        <v>1255</v>
      </c>
      <c r="U180" s="30" t="str">
        <f t="shared" si="7"/>
        <v>February 2016</v>
      </c>
      <c r="V180" s="30" t="s">
        <v>844</v>
      </c>
      <c r="Z180" s="195">
        <v>40879</v>
      </c>
    </row>
    <row r="181" spans="11:26" x14ac:dyDescent="0.25">
      <c r="K181" s="40" t="s">
        <v>1195</v>
      </c>
      <c r="U181" s="30" t="str">
        <f t="shared" si="7"/>
        <v>March 2016</v>
      </c>
      <c r="V181" s="30" t="s">
        <v>845</v>
      </c>
      <c r="Z181" s="195">
        <v>40880</v>
      </c>
    </row>
    <row r="182" spans="11:26" x14ac:dyDescent="0.25">
      <c r="K182" s="40" t="s">
        <v>1216</v>
      </c>
      <c r="U182" s="30" t="str">
        <f t="shared" si="7"/>
        <v>April 2016</v>
      </c>
      <c r="V182" s="30" t="s">
        <v>846</v>
      </c>
      <c r="Z182" s="195">
        <v>40881</v>
      </c>
    </row>
    <row r="183" spans="11:26" x14ac:dyDescent="0.25">
      <c r="K183" s="40" t="s">
        <v>1256</v>
      </c>
      <c r="U183" s="30" t="str">
        <f t="shared" si="7"/>
        <v>May 2016</v>
      </c>
      <c r="V183" s="30" t="s">
        <v>847</v>
      </c>
      <c r="Z183" s="195">
        <v>40882</v>
      </c>
    </row>
    <row r="184" spans="11:26" x14ac:dyDescent="0.25">
      <c r="K184" s="40" t="s">
        <v>1257</v>
      </c>
      <c r="U184" s="30" t="str">
        <f t="shared" si="7"/>
        <v>June 2016</v>
      </c>
      <c r="V184" s="30" t="s">
        <v>848</v>
      </c>
      <c r="Z184" s="195">
        <v>40883</v>
      </c>
    </row>
    <row r="185" spans="11:26" x14ac:dyDescent="0.25">
      <c r="K185" s="40" t="s">
        <v>1217</v>
      </c>
      <c r="U185" s="30" t="str">
        <f t="shared" si="7"/>
        <v>July 2016</v>
      </c>
      <c r="V185" s="30" t="s">
        <v>849</v>
      </c>
      <c r="Z185" s="195">
        <v>40884</v>
      </c>
    </row>
    <row r="186" spans="11:26" x14ac:dyDescent="0.25">
      <c r="K186" s="40" t="s">
        <v>885</v>
      </c>
      <c r="U186" s="30" t="str">
        <f t="shared" si="7"/>
        <v>August 2016</v>
      </c>
      <c r="V186" s="30" t="s">
        <v>850</v>
      </c>
      <c r="Z186" s="195">
        <v>40885</v>
      </c>
    </row>
    <row r="187" spans="11:26" x14ac:dyDescent="0.25">
      <c r="K187" s="40" t="s">
        <v>1218</v>
      </c>
      <c r="U187" s="30" t="str">
        <f t="shared" si="7"/>
        <v>September 2016</v>
      </c>
      <c r="V187" s="30" t="s">
        <v>851</v>
      </c>
      <c r="Z187" s="195">
        <v>40886</v>
      </c>
    </row>
    <row r="188" spans="11:26" x14ac:dyDescent="0.25">
      <c r="K188" s="40" t="s">
        <v>179</v>
      </c>
      <c r="U188" s="30" t="str">
        <f t="shared" si="7"/>
        <v>October 2016</v>
      </c>
      <c r="V188" s="30" t="s">
        <v>852</v>
      </c>
      <c r="Z188" s="195">
        <v>40887</v>
      </c>
    </row>
    <row r="189" spans="11:26" x14ac:dyDescent="0.25">
      <c r="K189" s="40" t="s">
        <v>1258</v>
      </c>
      <c r="U189" s="30" t="str">
        <f t="shared" si="7"/>
        <v>November 2016</v>
      </c>
      <c r="V189" s="30" t="s">
        <v>853</v>
      </c>
      <c r="Z189" s="195">
        <v>40888</v>
      </c>
    </row>
    <row r="190" spans="11:26" x14ac:dyDescent="0.25">
      <c r="K190" s="40" t="s">
        <v>1259</v>
      </c>
      <c r="U190" s="30" t="str">
        <f t="shared" si="7"/>
        <v>December 2016</v>
      </c>
      <c r="V190" s="30" t="s">
        <v>854</v>
      </c>
      <c r="Z190" s="195">
        <v>40889</v>
      </c>
    </row>
    <row r="191" spans="11:26" x14ac:dyDescent="0.25">
      <c r="K191" s="40" t="s">
        <v>1260</v>
      </c>
      <c r="U191" s="30" t="str">
        <f t="shared" si="7"/>
        <v>January 2017</v>
      </c>
      <c r="V191" s="30" t="s">
        <v>855</v>
      </c>
      <c r="Z191" s="195">
        <v>40890</v>
      </c>
    </row>
    <row r="192" spans="11:26" x14ac:dyDescent="0.25">
      <c r="K192" s="40" t="s">
        <v>1219</v>
      </c>
      <c r="U192" s="30" t="str">
        <f t="shared" si="7"/>
        <v>February 2017</v>
      </c>
      <c r="V192" s="30" t="s">
        <v>856</v>
      </c>
      <c r="Z192" s="195">
        <v>40891</v>
      </c>
    </row>
    <row r="193" spans="11:26" x14ac:dyDescent="0.25">
      <c r="K193" s="40" t="s">
        <v>1220</v>
      </c>
      <c r="U193" s="30" t="str">
        <f t="shared" si="7"/>
        <v>March 2017</v>
      </c>
      <c r="V193" s="30" t="s">
        <v>857</v>
      </c>
      <c r="Z193" s="195">
        <v>40892</v>
      </c>
    </row>
    <row r="194" spans="11:26" x14ac:dyDescent="0.25">
      <c r="K194" s="40" t="s">
        <v>1261</v>
      </c>
      <c r="U194" s="30" t="str">
        <f t="shared" si="7"/>
        <v>April 2017</v>
      </c>
      <c r="V194" s="30" t="s">
        <v>858</v>
      </c>
      <c r="Z194" s="195">
        <v>40893</v>
      </c>
    </row>
    <row r="195" spans="11:26" x14ac:dyDescent="0.25">
      <c r="K195" s="40" t="s">
        <v>245</v>
      </c>
      <c r="U195" s="30" t="str">
        <f t="shared" si="7"/>
        <v>May 2017</v>
      </c>
      <c r="V195" s="30" t="s">
        <v>859</v>
      </c>
      <c r="Z195" s="195">
        <v>40894</v>
      </c>
    </row>
    <row r="196" spans="11:26" x14ac:dyDescent="0.25">
      <c r="K196" s="40" t="s">
        <v>246</v>
      </c>
      <c r="U196" s="30" t="str">
        <f t="shared" si="7"/>
        <v>June 2017</v>
      </c>
      <c r="V196" s="30" t="s">
        <v>860</v>
      </c>
      <c r="Z196" s="195">
        <v>40895</v>
      </c>
    </row>
    <row r="197" spans="11:26" x14ac:dyDescent="0.25">
      <c r="K197" s="40" t="s">
        <v>1262</v>
      </c>
      <c r="U197" s="30" t="str">
        <f t="shared" si="7"/>
        <v>July 2017</v>
      </c>
      <c r="V197" s="30" t="s">
        <v>861</v>
      </c>
      <c r="Z197" s="195">
        <v>40896</v>
      </c>
    </row>
    <row r="198" spans="11:26" x14ac:dyDescent="0.25">
      <c r="K198" s="40" t="s">
        <v>1263</v>
      </c>
      <c r="U198" s="30" t="str">
        <f t="shared" si="7"/>
        <v>August 2017</v>
      </c>
      <c r="V198" s="30" t="s">
        <v>862</v>
      </c>
      <c r="Z198" s="195">
        <v>40897</v>
      </c>
    </row>
    <row r="199" spans="11:26" x14ac:dyDescent="0.25">
      <c r="K199" s="40" t="s">
        <v>1264</v>
      </c>
      <c r="U199" s="30" t="str">
        <f t="shared" si="7"/>
        <v>September 2017</v>
      </c>
      <c r="V199" s="30" t="s">
        <v>863</v>
      </c>
      <c r="Z199" s="195">
        <v>40898</v>
      </c>
    </row>
    <row r="200" spans="11:26" x14ac:dyDescent="0.25">
      <c r="K200" s="40" t="s">
        <v>1265</v>
      </c>
      <c r="U200" s="30" t="str">
        <f t="shared" si="7"/>
        <v>October 2017</v>
      </c>
      <c r="V200" s="30" t="s">
        <v>864</v>
      </c>
      <c r="Z200" s="195">
        <v>40899</v>
      </c>
    </row>
    <row r="201" spans="11:26" x14ac:dyDescent="0.25">
      <c r="K201" s="40" t="s">
        <v>1266</v>
      </c>
      <c r="U201" s="30" t="str">
        <f t="shared" ref="U201:U238" si="8">V201</f>
        <v>November 2017</v>
      </c>
      <c r="V201" s="30" t="s">
        <v>865</v>
      </c>
      <c r="Z201" s="195">
        <v>40900</v>
      </c>
    </row>
    <row r="202" spans="11:26" x14ac:dyDescent="0.25">
      <c r="K202" s="40" t="s">
        <v>342</v>
      </c>
      <c r="U202" s="30" t="str">
        <f t="shared" si="8"/>
        <v>December 2017</v>
      </c>
      <c r="V202" s="30" t="s">
        <v>866</v>
      </c>
      <c r="Z202" s="195">
        <v>40901</v>
      </c>
    </row>
    <row r="203" spans="11:26" x14ac:dyDescent="0.25">
      <c r="K203" s="40" t="s">
        <v>1221</v>
      </c>
      <c r="U203" s="30" t="str">
        <f t="shared" si="8"/>
        <v>January 2018</v>
      </c>
      <c r="V203" s="30" t="s">
        <v>867</v>
      </c>
      <c r="Z203" s="195">
        <v>40902</v>
      </c>
    </row>
    <row r="204" spans="11:26" x14ac:dyDescent="0.25">
      <c r="K204" s="40" t="s">
        <v>247</v>
      </c>
      <c r="U204" s="30" t="str">
        <f t="shared" si="8"/>
        <v>February 2018</v>
      </c>
      <c r="V204" s="30" t="s">
        <v>868</v>
      </c>
      <c r="Z204" s="195">
        <v>40903</v>
      </c>
    </row>
    <row r="205" spans="11:26" x14ac:dyDescent="0.25">
      <c r="K205" s="40" t="s">
        <v>1267</v>
      </c>
      <c r="U205" s="30" t="str">
        <f t="shared" si="8"/>
        <v>March 2018</v>
      </c>
      <c r="V205" s="30" t="s">
        <v>869</v>
      </c>
      <c r="Z205" s="195">
        <v>40904</v>
      </c>
    </row>
    <row r="206" spans="11:26" x14ac:dyDescent="0.25">
      <c r="K206" s="40" t="s">
        <v>348</v>
      </c>
      <c r="U206" s="30" t="str">
        <f t="shared" si="8"/>
        <v>April 2018</v>
      </c>
      <c r="V206" s="30" t="s">
        <v>870</v>
      </c>
      <c r="Z206" s="195">
        <v>40905</v>
      </c>
    </row>
    <row r="207" spans="11:26" x14ac:dyDescent="0.25">
      <c r="K207" s="40" t="s">
        <v>248</v>
      </c>
      <c r="U207" s="30" t="str">
        <f t="shared" si="8"/>
        <v>May 2018</v>
      </c>
      <c r="V207" s="30" t="s">
        <v>871</v>
      </c>
      <c r="Z207" s="195">
        <v>40906</v>
      </c>
    </row>
    <row r="208" spans="11:26" x14ac:dyDescent="0.25">
      <c r="K208" s="40" t="s">
        <v>1268</v>
      </c>
      <c r="U208" s="30" t="str">
        <f t="shared" si="8"/>
        <v>June 2018</v>
      </c>
      <c r="V208" s="30" t="s">
        <v>872</v>
      </c>
      <c r="Z208" s="195">
        <v>40907</v>
      </c>
    </row>
    <row r="209" spans="11:26" x14ac:dyDescent="0.25">
      <c r="K209" s="40" t="s">
        <v>1269</v>
      </c>
      <c r="U209" s="30" t="str">
        <f t="shared" si="8"/>
        <v>July 2018</v>
      </c>
      <c r="V209" s="30" t="s">
        <v>873</v>
      </c>
      <c r="Z209" s="195">
        <v>40908</v>
      </c>
    </row>
    <row r="210" spans="11:26" x14ac:dyDescent="0.25">
      <c r="K210" s="40" t="s">
        <v>1270</v>
      </c>
      <c r="U210" s="30" t="str">
        <f t="shared" si="8"/>
        <v>August 2018</v>
      </c>
      <c r="V210" s="30" t="s">
        <v>874</v>
      </c>
      <c r="Z210" s="195">
        <v>40909</v>
      </c>
    </row>
    <row r="211" spans="11:26" x14ac:dyDescent="0.25">
      <c r="K211" s="40" t="s">
        <v>1271</v>
      </c>
      <c r="U211" s="30" t="str">
        <f t="shared" si="8"/>
        <v>September 2018</v>
      </c>
      <c r="V211" s="30" t="s">
        <v>875</v>
      </c>
      <c r="Z211" s="195">
        <v>40910</v>
      </c>
    </row>
    <row r="212" spans="11:26" x14ac:dyDescent="0.25">
      <c r="K212" s="40" t="s">
        <v>249</v>
      </c>
      <c r="U212" s="30" t="str">
        <f t="shared" si="8"/>
        <v>October 2018</v>
      </c>
      <c r="V212" s="30" t="s">
        <v>876</v>
      </c>
      <c r="Z212" s="195">
        <v>40911</v>
      </c>
    </row>
    <row r="213" spans="11:26" x14ac:dyDescent="0.25">
      <c r="K213" s="40" t="s">
        <v>250</v>
      </c>
      <c r="U213" s="30" t="str">
        <f t="shared" si="8"/>
        <v>November 2018</v>
      </c>
      <c r="V213" s="30" t="s">
        <v>877</v>
      </c>
      <c r="Z213" s="195">
        <v>40912</v>
      </c>
    </row>
    <row r="214" spans="11:26" x14ac:dyDescent="0.25">
      <c r="K214" s="40" t="s">
        <v>1298</v>
      </c>
      <c r="U214" s="30" t="str">
        <f t="shared" si="8"/>
        <v>December 2018</v>
      </c>
      <c r="V214" s="30" t="s">
        <v>555</v>
      </c>
      <c r="Z214" s="195">
        <v>40913</v>
      </c>
    </row>
    <row r="215" spans="11:26" x14ac:dyDescent="0.25">
      <c r="K215" s="40" t="s">
        <v>325</v>
      </c>
      <c r="U215" s="30" t="str">
        <f t="shared" si="8"/>
        <v>January 2019</v>
      </c>
      <c r="V215" s="30" t="str">
        <f>LEFT(V203,FIND(" ",V203))&amp;2019</f>
        <v>January 2019</v>
      </c>
      <c r="Z215" s="195">
        <v>40914</v>
      </c>
    </row>
    <row r="216" spans="11:26" x14ac:dyDescent="0.25">
      <c r="K216" s="40" t="s">
        <v>1304</v>
      </c>
      <c r="U216" s="30" t="str">
        <f t="shared" si="8"/>
        <v>February 2019</v>
      </c>
      <c r="V216" s="30" t="str">
        <f t="shared" ref="V216:V226" si="9">LEFT(V204,FIND(" ",V204))&amp;2019</f>
        <v>February 2019</v>
      </c>
      <c r="Z216" s="195">
        <v>40915</v>
      </c>
    </row>
    <row r="217" spans="11:26" x14ac:dyDescent="0.25">
      <c r="K217" s="40" t="s">
        <v>326</v>
      </c>
      <c r="U217" s="30" t="str">
        <f t="shared" si="8"/>
        <v>March 2019</v>
      </c>
      <c r="V217" s="30" t="str">
        <f t="shared" si="9"/>
        <v>March 2019</v>
      </c>
      <c r="Z217" s="195">
        <v>40916</v>
      </c>
    </row>
    <row r="218" spans="11:26" x14ac:dyDescent="0.25">
      <c r="K218" s="40" t="s">
        <v>1299</v>
      </c>
      <c r="U218" s="30" t="str">
        <f t="shared" si="8"/>
        <v>April 2019</v>
      </c>
      <c r="V218" s="30" t="str">
        <f t="shared" si="9"/>
        <v>April 2019</v>
      </c>
      <c r="Z218" s="195">
        <v>40917</v>
      </c>
    </row>
    <row r="219" spans="11:26" x14ac:dyDescent="0.25">
      <c r="K219" s="40" t="s">
        <v>52</v>
      </c>
      <c r="U219" s="30" t="str">
        <f t="shared" si="8"/>
        <v>May 2019</v>
      </c>
      <c r="V219" s="30" t="str">
        <f t="shared" si="9"/>
        <v>May 2019</v>
      </c>
      <c r="Z219" s="195">
        <v>40918</v>
      </c>
    </row>
    <row r="220" spans="11:26" x14ac:dyDescent="0.25">
      <c r="K220" s="40"/>
      <c r="U220" s="30" t="str">
        <f t="shared" si="8"/>
        <v>June 2019</v>
      </c>
      <c r="V220" s="30" t="str">
        <f t="shared" si="9"/>
        <v>June 2019</v>
      </c>
      <c r="Z220" s="195">
        <v>40919</v>
      </c>
    </row>
    <row r="221" spans="11:26" x14ac:dyDescent="0.25">
      <c r="K221" s="40"/>
      <c r="U221" s="30" t="str">
        <f t="shared" si="8"/>
        <v>July 2019</v>
      </c>
      <c r="V221" s="30" t="str">
        <f t="shared" si="9"/>
        <v>July 2019</v>
      </c>
      <c r="Z221" s="195">
        <v>40920</v>
      </c>
    </row>
    <row r="222" spans="11:26" x14ac:dyDescent="0.25">
      <c r="U222" s="30" t="str">
        <f t="shared" si="8"/>
        <v>August 2019</v>
      </c>
      <c r="V222" s="30" t="str">
        <f t="shared" si="9"/>
        <v>August 2019</v>
      </c>
      <c r="Z222" s="195">
        <v>40921</v>
      </c>
    </row>
    <row r="223" spans="11:26" x14ac:dyDescent="0.25">
      <c r="U223" s="30" t="str">
        <f t="shared" si="8"/>
        <v>September 2019</v>
      </c>
      <c r="V223" s="30" t="str">
        <f t="shared" si="9"/>
        <v>September 2019</v>
      </c>
      <c r="Z223" s="195">
        <v>40922</v>
      </c>
    </row>
    <row r="224" spans="11:26" x14ac:dyDescent="0.25">
      <c r="U224" s="30" t="str">
        <f t="shared" si="8"/>
        <v>October 2019</v>
      </c>
      <c r="V224" s="30" t="str">
        <f t="shared" si="9"/>
        <v>October 2019</v>
      </c>
      <c r="Z224" s="195">
        <v>40923</v>
      </c>
    </row>
    <row r="225" spans="21:26" x14ac:dyDescent="0.25">
      <c r="U225" s="30" t="str">
        <f t="shared" si="8"/>
        <v>November 2019</v>
      </c>
      <c r="V225" s="30" t="str">
        <f t="shared" si="9"/>
        <v>November 2019</v>
      </c>
      <c r="Z225" s="195">
        <v>40924</v>
      </c>
    </row>
    <row r="226" spans="21:26" x14ac:dyDescent="0.25">
      <c r="U226" s="30" t="str">
        <f t="shared" si="8"/>
        <v>December 2019</v>
      </c>
      <c r="V226" s="30" t="str">
        <f t="shared" si="9"/>
        <v>December 2019</v>
      </c>
      <c r="Z226" s="195">
        <v>40925</v>
      </c>
    </row>
    <row r="227" spans="21:26" x14ac:dyDescent="0.25">
      <c r="U227" s="30" t="str">
        <f t="shared" si="8"/>
        <v>January 2020</v>
      </c>
      <c r="V227" s="30" t="str">
        <f>LEFT(V215,FIND(" ",V215))&amp;2020</f>
        <v>January 2020</v>
      </c>
      <c r="Z227" s="195">
        <v>40926</v>
      </c>
    </row>
    <row r="228" spans="21:26" x14ac:dyDescent="0.25">
      <c r="U228" s="30" t="str">
        <f t="shared" si="8"/>
        <v>February 2020</v>
      </c>
      <c r="V228" s="30" t="str">
        <f t="shared" ref="V228:V238" si="10">LEFT(V216,FIND(" ",V216))&amp;2020</f>
        <v>February 2020</v>
      </c>
      <c r="Z228" s="195">
        <v>40927</v>
      </c>
    </row>
    <row r="229" spans="21:26" x14ac:dyDescent="0.25">
      <c r="U229" s="30" t="str">
        <f t="shared" si="8"/>
        <v>March 2020</v>
      </c>
      <c r="V229" s="30" t="str">
        <f t="shared" si="10"/>
        <v>March 2020</v>
      </c>
      <c r="Z229" s="195">
        <v>40928</v>
      </c>
    </row>
    <row r="230" spans="21:26" x14ac:dyDescent="0.25">
      <c r="U230" s="30" t="str">
        <f t="shared" si="8"/>
        <v>April 2020</v>
      </c>
      <c r="V230" s="30" t="str">
        <f t="shared" si="10"/>
        <v>April 2020</v>
      </c>
      <c r="Z230" s="195">
        <v>40929</v>
      </c>
    </row>
    <row r="231" spans="21:26" x14ac:dyDescent="0.25">
      <c r="U231" s="30" t="str">
        <f t="shared" si="8"/>
        <v>May 2020</v>
      </c>
      <c r="V231" s="30" t="str">
        <f t="shared" si="10"/>
        <v>May 2020</v>
      </c>
      <c r="Z231" s="195">
        <v>40930</v>
      </c>
    </row>
    <row r="232" spans="21:26" x14ac:dyDescent="0.25">
      <c r="U232" s="30" t="str">
        <f t="shared" si="8"/>
        <v>June 2020</v>
      </c>
      <c r="V232" s="30" t="str">
        <f t="shared" si="10"/>
        <v>June 2020</v>
      </c>
      <c r="Z232" s="195">
        <v>40931</v>
      </c>
    </row>
    <row r="233" spans="21:26" x14ac:dyDescent="0.25">
      <c r="U233" s="30" t="str">
        <f t="shared" si="8"/>
        <v>July 2020</v>
      </c>
      <c r="V233" s="30" t="str">
        <f t="shared" si="10"/>
        <v>July 2020</v>
      </c>
      <c r="Z233" s="195">
        <v>40932</v>
      </c>
    </row>
    <row r="234" spans="21:26" x14ac:dyDescent="0.25">
      <c r="U234" s="30" t="str">
        <f t="shared" si="8"/>
        <v>August 2020</v>
      </c>
      <c r="V234" s="30" t="str">
        <f t="shared" si="10"/>
        <v>August 2020</v>
      </c>
      <c r="Z234" s="195">
        <v>40933</v>
      </c>
    </row>
    <row r="235" spans="21:26" x14ac:dyDescent="0.25">
      <c r="U235" s="30" t="str">
        <f t="shared" si="8"/>
        <v>September 2020</v>
      </c>
      <c r="V235" s="30" t="str">
        <f t="shared" si="10"/>
        <v>September 2020</v>
      </c>
      <c r="Z235" s="195">
        <v>40934</v>
      </c>
    </row>
    <row r="236" spans="21:26" x14ac:dyDescent="0.25">
      <c r="U236" s="30" t="str">
        <f t="shared" si="8"/>
        <v>October 2020</v>
      </c>
      <c r="V236" s="30" t="str">
        <f t="shared" si="10"/>
        <v>October 2020</v>
      </c>
      <c r="Z236" s="195">
        <v>40935</v>
      </c>
    </row>
    <row r="237" spans="21:26" x14ac:dyDescent="0.25">
      <c r="U237" s="30" t="str">
        <f t="shared" si="8"/>
        <v>November 2020</v>
      </c>
      <c r="V237" s="30" t="str">
        <f t="shared" si="10"/>
        <v>November 2020</v>
      </c>
      <c r="Z237" s="195">
        <v>40936</v>
      </c>
    </row>
    <row r="238" spans="21:26" x14ac:dyDescent="0.25">
      <c r="U238" s="30" t="str">
        <f t="shared" si="8"/>
        <v>December 2020</v>
      </c>
      <c r="V238" s="30" t="str">
        <f t="shared" si="10"/>
        <v>December 2020</v>
      </c>
      <c r="Z238" s="195">
        <v>40937</v>
      </c>
    </row>
    <row r="239" spans="21:26" x14ac:dyDescent="0.25">
      <c r="Z239" s="195">
        <v>40938</v>
      </c>
    </row>
    <row r="240" spans="21:26" x14ac:dyDescent="0.25">
      <c r="Z240" s="195">
        <v>40939</v>
      </c>
    </row>
    <row r="241" spans="26:26" x14ac:dyDescent="0.25">
      <c r="Z241" s="195">
        <v>40940</v>
      </c>
    </row>
    <row r="242" spans="26:26" x14ac:dyDescent="0.25">
      <c r="Z242" s="195">
        <v>40941</v>
      </c>
    </row>
    <row r="243" spans="26:26" x14ac:dyDescent="0.25">
      <c r="Z243" s="195">
        <v>40942</v>
      </c>
    </row>
    <row r="244" spans="26:26" x14ac:dyDescent="0.25">
      <c r="Z244" s="195">
        <v>40943</v>
      </c>
    </row>
    <row r="245" spans="26:26" x14ac:dyDescent="0.25">
      <c r="Z245" s="195">
        <v>40944</v>
      </c>
    </row>
    <row r="246" spans="26:26" x14ac:dyDescent="0.25">
      <c r="Z246" s="195">
        <v>40945</v>
      </c>
    </row>
    <row r="247" spans="26:26" x14ac:dyDescent="0.25">
      <c r="Z247" s="195">
        <v>40946</v>
      </c>
    </row>
    <row r="248" spans="26:26" x14ac:dyDescent="0.25">
      <c r="Z248" s="195">
        <v>40947</v>
      </c>
    </row>
    <row r="249" spans="26:26" x14ac:dyDescent="0.25">
      <c r="Z249" s="195">
        <v>40948</v>
      </c>
    </row>
    <row r="250" spans="26:26" x14ac:dyDescent="0.25">
      <c r="Z250" s="195">
        <v>40949</v>
      </c>
    </row>
    <row r="251" spans="26:26" x14ac:dyDescent="0.25">
      <c r="Z251" s="195">
        <v>40950</v>
      </c>
    </row>
    <row r="252" spans="26:26" x14ac:dyDescent="0.25">
      <c r="Z252" s="195">
        <v>40951</v>
      </c>
    </row>
    <row r="253" spans="26:26" x14ac:dyDescent="0.25">
      <c r="Z253" s="195">
        <v>40952</v>
      </c>
    </row>
    <row r="254" spans="26:26" x14ac:dyDescent="0.25">
      <c r="Z254" s="195">
        <v>40953</v>
      </c>
    </row>
    <row r="255" spans="26:26" x14ac:dyDescent="0.25">
      <c r="Z255" s="195">
        <v>40954</v>
      </c>
    </row>
    <row r="256" spans="26:26" x14ac:dyDescent="0.25">
      <c r="Z256" s="195">
        <v>40955</v>
      </c>
    </row>
    <row r="257" spans="26:26" x14ac:dyDescent="0.25">
      <c r="Z257" s="195">
        <v>40956</v>
      </c>
    </row>
    <row r="258" spans="26:26" x14ac:dyDescent="0.25">
      <c r="Z258" s="195">
        <v>40957</v>
      </c>
    </row>
    <row r="259" spans="26:26" x14ac:dyDescent="0.25">
      <c r="Z259" s="195">
        <v>40958</v>
      </c>
    </row>
    <row r="260" spans="26:26" x14ac:dyDescent="0.25">
      <c r="Z260" s="195">
        <v>40959</v>
      </c>
    </row>
    <row r="261" spans="26:26" x14ac:dyDescent="0.25">
      <c r="Z261" s="195">
        <v>40960</v>
      </c>
    </row>
    <row r="262" spans="26:26" x14ac:dyDescent="0.25">
      <c r="Z262" s="195">
        <v>40961</v>
      </c>
    </row>
    <row r="263" spans="26:26" x14ac:dyDescent="0.25">
      <c r="Z263" s="195">
        <v>40962</v>
      </c>
    </row>
    <row r="264" spans="26:26" x14ac:dyDescent="0.25">
      <c r="Z264" s="195">
        <v>40963</v>
      </c>
    </row>
    <row r="265" spans="26:26" x14ac:dyDescent="0.25">
      <c r="Z265" s="195">
        <v>40964</v>
      </c>
    </row>
    <row r="266" spans="26:26" x14ac:dyDescent="0.25">
      <c r="Z266" s="195">
        <v>40965</v>
      </c>
    </row>
    <row r="267" spans="26:26" x14ac:dyDescent="0.25">
      <c r="Z267" s="195">
        <v>40966</v>
      </c>
    </row>
    <row r="268" spans="26:26" x14ac:dyDescent="0.25">
      <c r="Z268" s="195">
        <v>40967</v>
      </c>
    </row>
    <row r="269" spans="26:26" x14ac:dyDescent="0.25">
      <c r="Z269" s="195">
        <v>40968</v>
      </c>
    </row>
    <row r="270" spans="26:26" x14ac:dyDescent="0.25">
      <c r="Z270" s="195">
        <v>40969</v>
      </c>
    </row>
    <row r="271" spans="26:26" x14ac:dyDescent="0.25">
      <c r="Z271" s="195">
        <v>40970</v>
      </c>
    </row>
    <row r="272" spans="26:26" x14ac:dyDescent="0.25">
      <c r="Z272" s="195">
        <v>40971</v>
      </c>
    </row>
    <row r="273" spans="26:26" x14ac:dyDescent="0.25">
      <c r="Z273" s="195">
        <v>40972</v>
      </c>
    </row>
    <row r="274" spans="26:26" x14ac:dyDescent="0.25">
      <c r="Z274" s="195">
        <v>40973</v>
      </c>
    </row>
    <row r="275" spans="26:26" x14ac:dyDescent="0.25">
      <c r="Z275" s="195">
        <v>40974</v>
      </c>
    </row>
    <row r="276" spans="26:26" x14ac:dyDescent="0.25">
      <c r="Z276" s="195">
        <v>40975</v>
      </c>
    </row>
    <row r="277" spans="26:26" x14ac:dyDescent="0.25">
      <c r="Z277" s="195">
        <v>40976</v>
      </c>
    </row>
    <row r="278" spans="26:26" x14ac:dyDescent="0.25">
      <c r="Z278" s="195">
        <v>40977</v>
      </c>
    </row>
    <row r="279" spans="26:26" x14ac:dyDescent="0.25">
      <c r="Z279" s="195">
        <v>40978</v>
      </c>
    </row>
    <row r="280" spans="26:26" x14ac:dyDescent="0.25">
      <c r="Z280" s="195">
        <v>40979</v>
      </c>
    </row>
    <row r="281" spans="26:26" x14ac:dyDescent="0.25">
      <c r="Z281" s="195">
        <v>40980</v>
      </c>
    </row>
    <row r="282" spans="26:26" x14ac:dyDescent="0.25">
      <c r="Z282" s="195">
        <v>40981</v>
      </c>
    </row>
    <row r="283" spans="26:26" x14ac:dyDescent="0.25">
      <c r="Z283" s="195">
        <v>40982</v>
      </c>
    </row>
    <row r="284" spans="26:26" x14ac:dyDescent="0.25">
      <c r="Z284" s="195">
        <v>40983</v>
      </c>
    </row>
    <row r="285" spans="26:26" x14ac:dyDescent="0.25">
      <c r="Z285" s="195">
        <v>40984</v>
      </c>
    </row>
    <row r="286" spans="26:26" x14ac:dyDescent="0.25">
      <c r="Z286" s="195">
        <v>40985</v>
      </c>
    </row>
    <row r="287" spans="26:26" x14ac:dyDescent="0.25">
      <c r="Z287" s="195">
        <v>40986</v>
      </c>
    </row>
    <row r="288" spans="26:26" x14ac:dyDescent="0.25">
      <c r="Z288" s="195">
        <v>40987</v>
      </c>
    </row>
    <row r="289" spans="26:26" x14ac:dyDescent="0.25">
      <c r="Z289" s="195">
        <v>40988</v>
      </c>
    </row>
    <row r="290" spans="26:26" x14ac:dyDescent="0.25">
      <c r="Z290" s="195">
        <v>40989</v>
      </c>
    </row>
    <row r="291" spans="26:26" x14ac:dyDescent="0.25">
      <c r="Z291" s="195">
        <v>40990</v>
      </c>
    </row>
    <row r="292" spans="26:26" x14ac:dyDescent="0.25">
      <c r="Z292" s="195">
        <v>40991</v>
      </c>
    </row>
    <row r="293" spans="26:26" x14ac:dyDescent="0.25">
      <c r="Z293" s="195">
        <v>40992</v>
      </c>
    </row>
    <row r="294" spans="26:26" x14ac:dyDescent="0.25">
      <c r="Z294" s="195">
        <v>40993</v>
      </c>
    </row>
    <row r="295" spans="26:26" x14ac:dyDescent="0.25">
      <c r="Z295" s="195">
        <v>40994</v>
      </c>
    </row>
    <row r="296" spans="26:26" x14ac:dyDescent="0.25">
      <c r="Z296" s="195">
        <v>40995</v>
      </c>
    </row>
    <row r="297" spans="26:26" x14ac:dyDescent="0.25">
      <c r="Z297" s="195">
        <v>40996</v>
      </c>
    </row>
    <row r="298" spans="26:26" x14ac:dyDescent="0.25">
      <c r="Z298" s="195">
        <v>40997</v>
      </c>
    </row>
    <row r="299" spans="26:26" x14ac:dyDescent="0.25">
      <c r="Z299" s="195">
        <v>40998</v>
      </c>
    </row>
    <row r="300" spans="26:26" x14ac:dyDescent="0.25">
      <c r="Z300" s="195">
        <v>40999</v>
      </c>
    </row>
    <row r="301" spans="26:26" x14ac:dyDescent="0.25">
      <c r="Z301" s="195">
        <v>41000</v>
      </c>
    </row>
    <row r="302" spans="26:26" x14ac:dyDescent="0.25">
      <c r="Z302" s="195">
        <v>41001</v>
      </c>
    </row>
    <row r="303" spans="26:26" x14ac:dyDescent="0.25">
      <c r="Z303" s="195">
        <v>41002</v>
      </c>
    </row>
    <row r="304" spans="26:26" x14ac:dyDescent="0.25">
      <c r="Z304" s="195">
        <v>41003</v>
      </c>
    </row>
    <row r="305" spans="26:26" x14ac:dyDescent="0.25">
      <c r="Z305" s="195">
        <v>41004</v>
      </c>
    </row>
    <row r="306" spans="26:26" x14ac:dyDescent="0.25">
      <c r="Z306" s="195">
        <v>41005</v>
      </c>
    </row>
    <row r="307" spans="26:26" x14ac:dyDescent="0.25">
      <c r="Z307" s="195">
        <v>41006</v>
      </c>
    </row>
    <row r="308" spans="26:26" x14ac:dyDescent="0.25">
      <c r="Z308" s="195">
        <v>41007</v>
      </c>
    </row>
    <row r="309" spans="26:26" x14ac:dyDescent="0.25">
      <c r="Z309" s="195">
        <v>41008</v>
      </c>
    </row>
    <row r="310" spans="26:26" x14ac:dyDescent="0.25">
      <c r="Z310" s="195">
        <v>41009</v>
      </c>
    </row>
    <row r="311" spans="26:26" x14ac:dyDescent="0.25">
      <c r="Z311" s="195">
        <v>41010</v>
      </c>
    </row>
    <row r="312" spans="26:26" x14ac:dyDescent="0.25">
      <c r="Z312" s="195">
        <v>41011</v>
      </c>
    </row>
    <row r="313" spans="26:26" x14ac:dyDescent="0.25">
      <c r="Z313" s="195">
        <v>41012</v>
      </c>
    </row>
    <row r="314" spans="26:26" x14ac:dyDescent="0.25">
      <c r="Z314" s="195">
        <v>41013</v>
      </c>
    </row>
    <row r="315" spans="26:26" x14ac:dyDescent="0.25">
      <c r="Z315" s="195">
        <v>41014</v>
      </c>
    </row>
    <row r="316" spans="26:26" x14ac:dyDescent="0.25">
      <c r="Z316" s="195">
        <v>41015</v>
      </c>
    </row>
    <row r="317" spans="26:26" x14ac:dyDescent="0.25">
      <c r="Z317" s="195">
        <v>41016</v>
      </c>
    </row>
    <row r="318" spans="26:26" x14ac:dyDescent="0.25">
      <c r="Z318" s="195">
        <v>41017</v>
      </c>
    </row>
    <row r="319" spans="26:26" x14ac:dyDescent="0.25">
      <c r="Z319" s="195">
        <v>41018</v>
      </c>
    </row>
    <row r="320" spans="26:26" x14ac:dyDescent="0.25">
      <c r="Z320" s="195">
        <v>41019</v>
      </c>
    </row>
    <row r="321" spans="26:26" x14ac:dyDescent="0.25">
      <c r="Z321" s="195">
        <v>41020</v>
      </c>
    </row>
    <row r="322" spans="26:26" x14ac:dyDescent="0.25">
      <c r="Z322" s="195">
        <v>41021</v>
      </c>
    </row>
    <row r="323" spans="26:26" x14ac:dyDescent="0.25">
      <c r="Z323" s="195">
        <v>41022</v>
      </c>
    </row>
    <row r="324" spans="26:26" x14ac:dyDescent="0.25">
      <c r="Z324" s="195">
        <v>41023</v>
      </c>
    </row>
    <row r="325" spans="26:26" x14ac:dyDescent="0.25">
      <c r="Z325" s="195">
        <v>41024</v>
      </c>
    </row>
    <row r="326" spans="26:26" x14ac:dyDescent="0.25">
      <c r="Z326" s="195">
        <v>41025</v>
      </c>
    </row>
    <row r="327" spans="26:26" x14ac:dyDescent="0.25">
      <c r="Z327" s="195">
        <v>41026</v>
      </c>
    </row>
    <row r="328" spans="26:26" x14ac:dyDescent="0.25">
      <c r="Z328" s="195">
        <v>41027</v>
      </c>
    </row>
    <row r="329" spans="26:26" x14ac:dyDescent="0.25">
      <c r="Z329" s="195">
        <v>41028</v>
      </c>
    </row>
    <row r="330" spans="26:26" x14ac:dyDescent="0.25">
      <c r="Z330" s="195">
        <v>41029</v>
      </c>
    </row>
    <row r="331" spans="26:26" x14ac:dyDescent="0.25">
      <c r="Z331" s="195">
        <v>41030</v>
      </c>
    </row>
    <row r="332" spans="26:26" x14ac:dyDescent="0.25">
      <c r="Z332" s="195">
        <v>41031</v>
      </c>
    </row>
    <row r="333" spans="26:26" x14ac:dyDescent="0.25">
      <c r="Z333" s="195">
        <v>41032</v>
      </c>
    </row>
    <row r="334" spans="26:26" x14ac:dyDescent="0.25">
      <c r="Z334" s="195">
        <v>41033</v>
      </c>
    </row>
    <row r="335" spans="26:26" x14ac:dyDescent="0.25">
      <c r="Z335" s="195">
        <v>41034</v>
      </c>
    </row>
    <row r="336" spans="26:26" x14ac:dyDescent="0.25">
      <c r="Z336" s="195">
        <v>41035</v>
      </c>
    </row>
    <row r="337" spans="26:26" x14ac:dyDescent="0.25">
      <c r="Z337" s="195">
        <v>41036</v>
      </c>
    </row>
    <row r="338" spans="26:26" x14ac:dyDescent="0.25">
      <c r="Z338" s="195">
        <v>41037</v>
      </c>
    </row>
    <row r="339" spans="26:26" x14ac:dyDescent="0.25">
      <c r="Z339" s="195">
        <v>41038</v>
      </c>
    </row>
    <row r="340" spans="26:26" x14ac:dyDescent="0.25">
      <c r="Z340" s="195">
        <v>41039</v>
      </c>
    </row>
    <row r="341" spans="26:26" x14ac:dyDescent="0.25">
      <c r="Z341" s="195">
        <v>41040</v>
      </c>
    </row>
    <row r="342" spans="26:26" x14ac:dyDescent="0.25">
      <c r="Z342" s="195">
        <v>41041</v>
      </c>
    </row>
    <row r="343" spans="26:26" x14ac:dyDescent="0.25">
      <c r="Z343" s="195">
        <v>41042</v>
      </c>
    </row>
    <row r="344" spans="26:26" x14ac:dyDescent="0.25">
      <c r="Z344" s="195">
        <v>41043</v>
      </c>
    </row>
    <row r="345" spans="26:26" x14ac:dyDescent="0.25">
      <c r="Z345" s="195">
        <v>41044</v>
      </c>
    </row>
    <row r="346" spans="26:26" x14ac:dyDescent="0.25">
      <c r="Z346" s="195">
        <v>41045</v>
      </c>
    </row>
    <row r="347" spans="26:26" x14ac:dyDescent="0.25">
      <c r="Z347" s="195">
        <v>41046</v>
      </c>
    </row>
    <row r="348" spans="26:26" x14ac:dyDescent="0.25">
      <c r="Z348" s="195">
        <v>41047</v>
      </c>
    </row>
    <row r="349" spans="26:26" x14ac:dyDescent="0.25">
      <c r="Z349" s="195">
        <v>41048</v>
      </c>
    </row>
    <row r="350" spans="26:26" x14ac:dyDescent="0.25">
      <c r="Z350" s="195">
        <v>41049</v>
      </c>
    </row>
    <row r="351" spans="26:26" x14ac:dyDescent="0.25">
      <c r="Z351" s="195">
        <v>41050</v>
      </c>
    </row>
    <row r="352" spans="26:26" x14ac:dyDescent="0.25">
      <c r="Z352" s="195">
        <v>41051</v>
      </c>
    </row>
    <row r="353" spans="26:26" x14ac:dyDescent="0.25">
      <c r="Z353" s="195">
        <v>41052</v>
      </c>
    </row>
    <row r="354" spans="26:26" x14ac:dyDescent="0.25">
      <c r="Z354" s="195">
        <v>41053</v>
      </c>
    </row>
    <row r="355" spans="26:26" x14ac:dyDescent="0.25">
      <c r="Z355" s="195">
        <v>41054</v>
      </c>
    </row>
    <row r="356" spans="26:26" x14ac:dyDescent="0.25">
      <c r="Z356" s="195">
        <v>41055</v>
      </c>
    </row>
    <row r="357" spans="26:26" x14ac:dyDescent="0.25">
      <c r="Z357" s="195">
        <v>41056</v>
      </c>
    </row>
    <row r="358" spans="26:26" x14ac:dyDescent="0.25">
      <c r="Z358" s="195">
        <v>41057</v>
      </c>
    </row>
    <row r="359" spans="26:26" x14ac:dyDescent="0.25">
      <c r="Z359" s="195">
        <v>41058</v>
      </c>
    </row>
    <row r="360" spans="26:26" x14ac:dyDescent="0.25">
      <c r="Z360" s="195">
        <v>41059</v>
      </c>
    </row>
    <row r="361" spans="26:26" x14ac:dyDescent="0.25">
      <c r="Z361" s="195">
        <v>41060</v>
      </c>
    </row>
    <row r="362" spans="26:26" x14ac:dyDescent="0.25">
      <c r="Z362" s="195">
        <v>41061</v>
      </c>
    </row>
    <row r="363" spans="26:26" x14ac:dyDescent="0.25">
      <c r="Z363" s="195">
        <v>41062</v>
      </c>
    </row>
    <row r="364" spans="26:26" x14ac:dyDescent="0.25">
      <c r="Z364" s="195">
        <v>41063</v>
      </c>
    </row>
    <row r="365" spans="26:26" x14ac:dyDescent="0.25">
      <c r="Z365" s="195">
        <v>41064</v>
      </c>
    </row>
    <row r="366" spans="26:26" x14ac:dyDescent="0.25">
      <c r="Z366" s="195">
        <v>41065</v>
      </c>
    </row>
    <row r="367" spans="26:26" x14ac:dyDescent="0.25">
      <c r="Z367" s="195">
        <v>41066</v>
      </c>
    </row>
    <row r="368" spans="26:26" x14ac:dyDescent="0.25">
      <c r="Z368" s="195">
        <v>41067</v>
      </c>
    </row>
    <row r="369" spans="26:26" x14ac:dyDescent="0.25">
      <c r="Z369" s="195">
        <v>41068</v>
      </c>
    </row>
    <row r="370" spans="26:26" x14ac:dyDescent="0.25">
      <c r="Z370" s="195">
        <v>41069</v>
      </c>
    </row>
    <row r="371" spans="26:26" x14ac:dyDescent="0.25">
      <c r="Z371" s="195">
        <v>41070</v>
      </c>
    </row>
    <row r="372" spans="26:26" x14ac:dyDescent="0.25">
      <c r="Z372" s="195">
        <v>41071</v>
      </c>
    </row>
    <row r="373" spans="26:26" x14ac:dyDescent="0.25">
      <c r="Z373" s="195">
        <v>41072</v>
      </c>
    </row>
    <row r="374" spans="26:26" x14ac:dyDescent="0.25">
      <c r="Z374" s="195">
        <v>41073</v>
      </c>
    </row>
    <row r="375" spans="26:26" x14ac:dyDescent="0.25">
      <c r="Z375" s="195">
        <v>41074</v>
      </c>
    </row>
    <row r="376" spans="26:26" x14ac:dyDescent="0.25">
      <c r="Z376" s="195">
        <v>41075</v>
      </c>
    </row>
    <row r="377" spans="26:26" x14ac:dyDescent="0.25">
      <c r="Z377" s="195">
        <v>41076</v>
      </c>
    </row>
    <row r="378" spans="26:26" x14ac:dyDescent="0.25">
      <c r="Z378" s="195">
        <v>41077</v>
      </c>
    </row>
    <row r="379" spans="26:26" x14ac:dyDescent="0.25">
      <c r="Z379" s="195">
        <v>41078</v>
      </c>
    </row>
    <row r="380" spans="26:26" x14ac:dyDescent="0.25">
      <c r="Z380" s="195">
        <v>41079</v>
      </c>
    </row>
    <row r="381" spans="26:26" x14ac:dyDescent="0.25">
      <c r="Z381" s="195">
        <v>41080</v>
      </c>
    </row>
    <row r="382" spans="26:26" x14ac:dyDescent="0.25">
      <c r="Z382" s="195">
        <v>41081</v>
      </c>
    </row>
    <row r="383" spans="26:26" x14ac:dyDescent="0.25">
      <c r="Z383" s="195">
        <v>41082</v>
      </c>
    </row>
    <row r="384" spans="26:26" x14ac:dyDescent="0.25">
      <c r="Z384" s="195">
        <v>41083</v>
      </c>
    </row>
    <row r="385" spans="26:26" x14ac:dyDescent="0.25">
      <c r="Z385" s="195">
        <v>41084</v>
      </c>
    </row>
    <row r="386" spans="26:26" x14ac:dyDescent="0.25">
      <c r="Z386" s="195">
        <v>41085</v>
      </c>
    </row>
    <row r="387" spans="26:26" x14ac:dyDescent="0.25">
      <c r="Z387" s="195">
        <v>41086</v>
      </c>
    </row>
    <row r="388" spans="26:26" x14ac:dyDescent="0.25">
      <c r="Z388" s="195">
        <v>41087</v>
      </c>
    </row>
    <row r="389" spans="26:26" x14ac:dyDescent="0.25">
      <c r="Z389" s="195">
        <v>41088</v>
      </c>
    </row>
    <row r="390" spans="26:26" x14ac:dyDescent="0.25">
      <c r="Z390" s="195">
        <v>41089</v>
      </c>
    </row>
    <row r="391" spans="26:26" x14ac:dyDescent="0.25">
      <c r="Z391" s="195">
        <v>41090</v>
      </c>
    </row>
  </sheetData>
  <sheetProtection password="CA59" sheet="1" objects="1" scenarios="1"/>
  <customSheetViews>
    <customSheetView guid="{6C463F14-C8AA-495A-8FD2-4A264D8C6FE5}" printArea="1" showRuler="0" topLeftCell="A10">
      <selection activeCell="B11" sqref="B11:G11"/>
      <rowBreaks count="2" manualBreakCount="2">
        <brk id="35" min="1" max="9" man="1"/>
        <brk id="63" min="1" max="9" man="1"/>
      </rowBreaks>
      <pageMargins left="0.27559055118110237" right="0.23622047244094491" top="0.31496062992125984" bottom="0.55118110236220474" header="0.31496062992125984" footer="0.31496062992125984"/>
      <printOptions horizontalCentered="1"/>
      <pageSetup paperSize="9" scale="80" orientation="landscape" horizontalDpi="300" verticalDpi="300" r:id="rId1"/>
      <headerFooter alignWithMargins="0">
        <oddFooter>&amp;RPage &amp;P of &amp;N</oddFooter>
      </headerFooter>
    </customSheetView>
  </customSheetViews>
  <mergeCells count="5">
    <mergeCell ref="D76:E76"/>
    <mergeCell ref="C55:E55"/>
    <mergeCell ref="B11:G11"/>
    <mergeCell ref="B9:G9"/>
    <mergeCell ref="B10:G10"/>
  </mergeCells>
  <phoneticPr fontId="3" type="noConversion"/>
  <dataValidations count="5">
    <dataValidation type="list" allowBlank="1" showInputMessage="1" showErrorMessage="1" sqref="F21 F23:F24 F50 F53:F54">
      <formula1>"Yes, No"</formula1>
    </dataValidation>
    <dataValidation type="list" allowBlank="1" showInputMessage="1" showErrorMessage="1" sqref="F40">
      <formula1>$U$135:$U$238</formula1>
    </dataValidation>
    <dataValidation type="list" allowBlank="1" showInputMessage="1" showErrorMessage="1" sqref="F51 F55">
      <formula1>$T$29:$T$37</formula1>
    </dataValidation>
    <dataValidation type="list" allowBlank="1" showInputMessage="1" showErrorMessage="1" sqref="F42:F48">
      <formula1>$Z$26:$Z$391</formula1>
    </dataValidation>
    <dataValidation type="list" allowBlank="1" showInputMessage="1" showErrorMessage="1" sqref="F22 F25:F34">
      <formula1>$K$27:$K$219</formula1>
    </dataValidation>
  </dataValidations>
  <printOptions horizontalCentered="1"/>
  <pageMargins left="0.27559055118110237" right="0.23622047244094491" top="0.31496062992125984" bottom="0.55118110236220474" header="0.31496062992125984" footer="0.31496062992125984"/>
  <pageSetup paperSize="9" scale="80" orientation="landscape" horizontalDpi="300" verticalDpi="300" r:id="rId2"/>
  <headerFooter alignWithMargins="0">
    <oddFooter>&amp;RPage &amp;P of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sheetPr>
  <dimension ref="A7:Z102"/>
  <sheetViews>
    <sheetView showGridLines="0" topLeftCell="A49" zoomScaleNormal="100" workbookViewId="0">
      <selection activeCell="C57" sqref="C57"/>
    </sheetView>
  </sheetViews>
  <sheetFormatPr baseColWidth="10" defaultColWidth="9.140625" defaultRowHeight="15" x14ac:dyDescent="0.25"/>
  <cols>
    <col min="1" max="1" width="2.7109375" style="162" customWidth="1"/>
    <col min="2" max="2" width="4.140625" style="162" customWidth="1"/>
    <col min="3" max="3" width="98.85546875" style="162" customWidth="1"/>
    <col min="4" max="6" width="17.140625" style="162" customWidth="1"/>
    <col min="7" max="7" width="9.85546875" style="162" customWidth="1"/>
    <col min="8" max="10" width="9.140625" style="162"/>
    <col min="11" max="26" width="9.140625" style="162" hidden="1" customWidth="1"/>
    <col min="27" max="16384" width="9.140625" style="162"/>
  </cols>
  <sheetData>
    <row r="7" spans="1:7" ht="14.45" x14ac:dyDescent="0.3">
      <c r="B7" s="162" t="str">
        <f>"Project:  "&amp;BasicData!$E$13</f>
        <v>Project:  Energy Efficiency in Public Buildings (EEPB)</v>
      </c>
    </row>
    <row r="9" spans="1:7" s="163" customFormat="1" ht="21" x14ac:dyDescent="0.4">
      <c r="A9" s="162"/>
      <c r="B9" s="313" t="s">
        <v>1352</v>
      </c>
      <c r="C9" s="313"/>
      <c r="D9" s="313"/>
      <c r="E9" s="313"/>
      <c r="F9" s="313"/>
      <c r="G9" s="313"/>
    </row>
    <row r="10" spans="1:7" s="164" customFormat="1" ht="29.25" customHeight="1" x14ac:dyDescent="0.3">
      <c r="A10" s="163"/>
      <c r="B10" s="314" t="s">
        <v>1445</v>
      </c>
      <c r="C10" s="315"/>
      <c r="D10" s="315"/>
      <c r="E10" s="315"/>
      <c r="F10" s="315"/>
      <c r="G10" s="315"/>
    </row>
    <row r="11" spans="1:7" s="164" customFormat="1" ht="14.45" x14ac:dyDescent="0.3">
      <c r="B11" s="316"/>
      <c r="C11" s="316"/>
      <c r="D11" s="316"/>
      <c r="E11" s="316"/>
      <c r="F11" s="316"/>
      <c r="G11" s="316"/>
    </row>
    <row r="12" spans="1:7" ht="14.45" x14ac:dyDescent="0.3">
      <c r="C12" s="197" t="s">
        <v>1411</v>
      </c>
    </row>
    <row r="13" spans="1:7" ht="14.45" x14ac:dyDescent="0.3">
      <c r="E13" s="166" t="s">
        <v>542</v>
      </c>
      <c r="F13" s="167" t="s">
        <v>1358</v>
      </c>
    </row>
    <row r="14" spans="1:7" ht="14.45" x14ac:dyDescent="0.3">
      <c r="E14" s="168" t="s">
        <v>543</v>
      </c>
      <c r="F14" s="94">
        <f>IF(BasicData!F38="","",BasicData!F38)</f>
        <v>40522</v>
      </c>
    </row>
    <row r="15" spans="1:7" ht="14.45" x14ac:dyDescent="0.3">
      <c r="E15" s="168" t="s">
        <v>544</v>
      </c>
      <c r="F15" s="94">
        <f>IF(BasicData!F39="","",BasicData!F39)</f>
        <v>41578</v>
      </c>
    </row>
    <row r="16" spans="1:7" ht="28.9" x14ac:dyDescent="0.3">
      <c r="E16" s="168" t="s">
        <v>545</v>
      </c>
      <c r="F16" s="94" t="str">
        <f>IF(BasicData!F40="","",BasicData!F40)</f>
        <v>As planned - no change</v>
      </c>
    </row>
    <row r="17" spans="3:11" ht="14.45" x14ac:dyDescent="0.3">
      <c r="E17" s="168" t="s">
        <v>546</v>
      </c>
      <c r="F17" s="171">
        <f>IF(Finance!D18="","",Finance!D18)</f>
        <v>112440</v>
      </c>
    </row>
    <row r="18" spans="3:11" ht="14.45" x14ac:dyDescent="0.3">
      <c r="E18" s="168" t="s">
        <v>547</v>
      </c>
      <c r="F18" s="171">
        <f>IF(Finance!D25="","",Finance!D25)</f>
        <v>335591</v>
      </c>
    </row>
    <row r="19" spans="3:11" ht="14.45" x14ac:dyDescent="0.3">
      <c r="C19" s="165"/>
    </row>
    <row r="20" spans="3:11" ht="14.45" x14ac:dyDescent="0.3">
      <c r="C20" s="166" t="s">
        <v>548</v>
      </c>
      <c r="D20" s="167" t="s">
        <v>1350</v>
      </c>
      <c r="E20" s="167" t="s">
        <v>1351</v>
      </c>
      <c r="F20" s="167" t="s">
        <v>1358</v>
      </c>
      <c r="G20" s="169"/>
    </row>
    <row r="21" spans="3:11" ht="14.45" x14ac:dyDescent="0.3">
      <c r="C21" s="168" t="s">
        <v>1359</v>
      </c>
      <c r="D21" s="170"/>
      <c r="E21" s="170"/>
      <c r="F21" s="171">
        <f>IF(Finance!D18="","",Finance!D18)</f>
        <v>112440</v>
      </c>
    </row>
    <row r="22" spans="3:11" ht="14.45" x14ac:dyDescent="0.3">
      <c r="C22" s="168" t="s">
        <v>1360</v>
      </c>
      <c r="D22" s="170"/>
      <c r="E22" s="170"/>
      <c r="F22" s="158">
        <f>COUNTA(Adjustments!E44:E53)</f>
        <v>2</v>
      </c>
    </row>
    <row r="23" spans="3:11" ht="14.45" x14ac:dyDescent="0.3">
      <c r="C23" s="172" t="s">
        <v>1361</v>
      </c>
      <c r="D23" s="170"/>
      <c r="E23" s="170"/>
      <c r="F23" s="158" t="str">
        <f>IF(ISERROR(DORating!P16),"",DORating!P16)</f>
        <v>S</v>
      </c>
    </row>
    <row r="24" spans="3:11" ht="14.45" x14ac:dyDescent="0.3">
      <c r="C24" s="172" t="s">
        <v>1362</v>
      </c>
      <c r="D24" s="170"/>
      <c r="E24" s="170"/>
      <c r="F24" s="158" t="str">
        <f>IF(ISERROR(IPRating!P16),"",IPRating!P16)</f>
        <v>S</v>
      </c>
    </row>
    <row r="25" spans="3:11" ht="14.45" x14ac:dyDescent="0.3">
      <c r="C25" s="172" t="s">
        <v>1363</v>
      </c>
      <c r="D25" s="170"/>
      <c r="E25" s="170"/>
      <c r="F25" s="158" t="str">
        <f>IF(ISERROR(C71),"",C71)</f>
        <v>Substantial</v>
      </c>
    </row>
    <row r="26" spans="3:11" ht="14.45" x14ac:dyDescent="0.3">
      <c r="C26" s="172"/>
      <c r="D26" s="173"/>
      <c r="E26" s="173"/>
      <c r="F26" s="174"/>
    </row>
    <row r="27" spans="3:11" x14ac:dyDescent="0.25">
      <c r="C27" s="197" t="s">
        <v>1410</v>
      </c>
      <c r="D27" s="130" t="s">
        <v>54</v>
      </c>
      <c r="E27" s="173"/>
      <c r="F27" s="174"/>
      <c r="K27" s="162" t="s">
        <v>1397</v>
      </c>
    </row>
    <row r="28" spans="3:11" ht="14.45" x14ac:dyDescent="0.3">
      <c r="E28" s="173"/>
      <c r="F28" s="176"/>
      <c r="K28" s="162" t="s">
        <v>1398</v>
      </c>
    </row>
    <row r="29" spans="3:11" ht="14.45" x14ac:dyDescent="0.3">
      <c r="C29" s="197" t="s">
        <v>1409</v>
      </c>
      <c r="E29" s="173"/>
      <c r="F29" s="176"/>
      <c r="K29" s="162" t="s">
        <v>1399</v>
      </c>
    </row>
    <row r="30" spans="3:11" ht="45" x14ac:dyDescent="0.25">
      <c r="C30" s="177" t="s">
        <v>1407</v>
      </c>
      <c r="D30" s="130" t="s">
        <v>54</v>
      </c>
      <c r="E30" s="173"/>
      <c r="F30" s="176"/>
      <c r="K30" s="162" t="s">
        <v>1400</v>
      </c>
    </row>
    <row r="31" spans="3:11" ht="14.45" x14ac:dyDescent="0.3">
      <c r="E31" s="173"/>
      <c r="F31" s="176"/>
      <c r="K31" s="162" t="s">
        <v>1401</v>
      </c>
    </row>
    <row r="32" spans="3:11" ht="14.45" x14ac:dyDescent="0.3">
      <c r="C32" s="178" t="s">
        <v>1396</v>
      </c>
      <c r="E32" s="173"/>
      <c r="F32" s="176"/>
      <c r="K32" s="162" t="s">
        <v>1402</v>
      </c>
    </row>
    <row r="33" spans="3:11" ht="14.45" x14ac:dyDescent="0.3">
      <c r="C33" s="179" t="s">
        <v>406</v>
      </c>
      <c r="E33" s="173"/>
      <c r="F33" s="176"/>
      <c r="K33" s="162" t="s">
        <v>1403</v>
      </c>
    </row>
    <row r="34" spans="3:11" ht="14.45" x14ac:dyDescent="0.3">
      <c r="C34" s="130"/>
      <c r="E34" s="173"/>
      <c r="F34" s="176"/>
      <c r="K34" s="178" t="s">
        <v>1408</v>
      </c>
    </row>
    <row r="35" spans="3:11" ht="14.45" x14ac:dyDescent="0.3">
      <c r="E35" s="173"/>
      <c r="F35" s="176"/>
    </row>
    <row r="36" spans="3:11" ht="14.45" x14ac:dyDescent="0.3">
      <c r="C36" s="179" t="s">
        <v>405</v>
      </c>
      <c r="E36" s="173"/>
      <c r="F36" s="176"/>
    </row>
    <row r="37" spans="3:11" ht="14.45" x14ac:dyDescent="0.3">
      <c r="C37" s="130"/>
      <c r="E37" s="173"/>
      <c r="F37" s="176"/>
    </row>
    <row r="38" spans="3:11" ht="14.45" x14ac:dyDescent="0.3">
      <c r="E38" s="173"/>
      <c r="F38" s="176"/>
    </row>
    <row r="39" spans="3:11" ht="14.45" x14ac:dyDescent="0.3">
      <c r="C39" s="179" t="s">
        <v>404</v>
      </c>
      <c r="E39" s="173"/>
      <c r="F39" s="176"/>
    </row>
    <row r="40" spans="3:11" ht="14.45" x14ac:dyDescent="0.3">
      <c r="C40" s="130"/>
      <c r="E40" s="173"/>
      <c r="F40" s="176"/>
    </row>
    <row r="41" spans="3:11" x14ac:dyDescent="0.25">
      <c r="C41" s="178"/>
      <c r="E41" s="173"/>
      <c r="F41" s="176"/>
      <c r="K41" s="178" t="s">
        <v>1412</v>
      </c>
    </row>
    <row r="42" spans="3:11" ht="14.45" x14ac:dyDescent="0.3">
      <c r="C42" s="179" t="s">
        <v>403</v>
      </c>
      <c r="E42" s="173"/>
      <c r="F42" s="176"/>
      <c r="K42" s="191" t="s">
        <v>1413</v>
      </c>
    </row>
    <row r="43" spans="3:11" ht="75" x14ac:dyDescent="0.25">
      <c r="C43" s="192" t="s">
        <v>1415</v>
      </c>
      <c r="E43" s="173"/>
      <c r="F43" s="176"/>
      <c r="K43" s="191" t="s">
        <v>1414</v>
      </c>
    </row>
    <row r="44" spans="3:11" ht="14.45" x14ac:dyDescent="0.3">
      <c r="C44" s="130"/>
      <c r="D44" s="191"/>
      <c r="E44" s="173"/>
      <c r="F44" s="176"/>
    </row>
    <row r="45" spans="3:11" ht="14.45" x14ac:dyDescent="0.3">
      <c r="C45" s="178"/>
      <c r="D45" s="191"/>
      <c r="E45" s="173"/>
      <c r="F45" s="176"/>
    </row>
    <row r="46" spans="3:11" ht="45" x14ac:dyDescent="0.25">
      <c r="C46" s="180" t="s">
        <v>402</v>
      </c>
      <c r="E46" s="173"/>
      <c r="F46" s="176"/>
    </row>
    <row r="47" spans="3:11" ht="144" customHeight="1" x14ac:dyDescent="0.3">
      <c r="C47" s="130"/>
      <c r="E47" s="173"/>
      <c r="F47" s="176"/>
    </row>
    <row r="48" spans="3:11" ht="14.45" x14ac:dyDescent="0.3">
      <c r="D48" s="175"/>
      <c r="E48" s="173"/>
      <c r="F48" s="176"/>
    </row>
    <row r="49" spans="1:7" ht="132" customHeight="1" x14ac:dyDescent="0.3">
      <c r="C49" s="317" t="s">
        <v>401</v>
      </c>
      <c r="D49" s="318"/>
      <c r="E49" s="181"/>
    </row>
    <row r="50" spans="1:7" ht="143.25" customHeight="1" x14ac:dyDescent="0.3">
      <c r="C50" s="130"/>
    </row>
    <row r="51" spans="1:7" x14ac:dyDescent="0.25">
      <c r="C51" s="165" t="s">
        <v>1348</v>
      </c>
    </row>
    <row r="52" spans="1:7" s="183" customFormat="1" x14ac:dyDescent="0.25">
      <c r="A52" s="162"/>
      <c r="B52" s="182" t="s">
        <v>1321</v>
      </c>
      <c r="C52" s="121" t="s">
        <v>1572</v>
      </c>
      <c r="D52" s="162"/>
      <c r="E52" s="162"/>
      <c r="F52" s="162"/>
      <c r="G52" s="162"/>
    </row>
    <row r="53" spans="1:7" x14ac:dyDescent="0.25">
      <c r="A53" s="183"/>
      <c r="B53" s="166" t="s">
        <v>1322</v>
      </c>
      <c r="C53" s="134" t="s">
        <v>1574</v>
      </c>
      <c r="D53" s="183"/>
      <c r="E53" s="183"/>
      <c r="F53" s="183"/>
      <c r="G53" s="183"/>
    </row>
    <row r="55" spans="1:7" x14ac:dyDescent="0.25">
      <c r="B55" s="172"/>
      <c r="C55" s="184"/>
    </row>
    <row r="56" spans="1:7" x14ac:dyDescent="0.25">
      <c r="B56" s="175"/>
      <c r="C56" s="184"/>
    </row>
    <row r="57" spans="1:7" x14ac:dyDescent="0.25">
      <c r="B57" s="175"/>
      <c r="C57" s="184"/>
    </row>
    <row r="58" spans="1:7" ht="14.45" hidden="1" x14ac:dyDescent="0.3">
      <c r="D58" s="162" t="s">
        <v>1323</v>
      </c>
      <c r="E58" s="185">
        <v>1</v>
      </c>
      <c r="F58" s="162" t="s">
        <v>1323</v>
      </c>
    </row>
    <row r="59" spans="1:7" ht="14.45" hidden="1" x14ac:dyDescent="0.3">
      <c r="D59" s="162" t="s">
        <v>1324</v>
      </c>
      <c r="E59" s="185">
        <v>2</v>
      </c>
      <c r="F59" s="162" t="s">
        <v>1324</v>
      </c>
    </row>
    <row r="60" spans="1:7" ht="14.45" hidden="1" x14ac:dyDescent="0.3">
      <c r="D60" s="162" t="s">
        <v>1325</v>
      </c>
      <c r="E60" s="185">
        <v>3</v>
      </c>
      <c r="F60" s="162" t="s">
        <v>1325</v>
      </c>
    </row>
    <row r="61" spans="1:7" ht="14.45" hidden="1" x14ac:dyDescent="0.3">
      <c r="D61" s="162" t="s">
        <v>1326</v>
      </c>
      <c r="E61" s="185">
        <v>4</v>
      </c>
      <c r="F61" s="162" t="s">
        <v>1326</v>
      </c>
    </row>
    <row r="62" spans="1:7" ht="14.45" hidden="1" x14ac:dyDescent="0.3">
      <c r="D62" s="162" t="s">
        <v>1327</v>
      </c>
      <c r="E62" s="185">
        <v>5</v>
      </c>
      <c r="F62" s="162" t="s">
        <v>1327</v>
      </c>
    </row>
    <row r="63" spans="1:7" ht="14.45" hidden="1" x14ac:dyDescent="0.3">
      <c r="D63" s="162" t="s">
        <v>1328</v>
      </c>
      <c r="E63" s="185">
        <v>6</v>
      </c>
      <c r="F63" s="162" t="s">
        <v>1328</v>
      </c>
    </row>
    <row r="64" spans="1:7" ht="14.45" hidden="1" x14ac:dyDescent="0.3">
      <c r="B64" s="169"/>
    </row>
    <row r="65" spans="2:6" ht="14.45" hidden="1" x14ac:dyDescent="0.3">
      <c r="B65" s="169" t="s">
        <v>354</v>
      </c>
      <c r="C65" s="169"/>
    </row>
    <row r="66" spans="2:6" ht="14.45" hidden="1" x14ac:dyDescent="0.3">
      <c r="B66" s="162" t="str">
        <f>F23</f>
        <v>S</v>
      </c>
      <c r="C66" s="162">
        <f>VLOOKUP(B66,D58:E63,2,FALSE)</f>
        <v>2</v>
      </c>
      <c r="F66" s="162" t="s">
        <v>689</v>
      </c>
    </row>
    <row r="67" spans="2:6" ht="14.45" hidden="1" x14ac:dyDescent="0.3">
      <c r="B67" s="162" t="str">
        <f>F24</f>
        <v>S</v>
      </c>
      <c r="C67" s="162">
        <f>VLOOKUP(B67,D59:E64,2,FALSE)</f>
        <v>2</v>
      </c>
      <c r="D67" s="162">
        <f>SUM(C66:C67)/2</f>
        <v>2</v>
      </c>
      <c r="E67" s="163">
        <f>ROUND(D67,0)</f>
        <v>2</v>
      </c>
      <c r="F67" s="162" t="str">
        <f>VLOOKUP(E67,E58:F63,2,FALSE)</f>
        <v>S</v>
      </c>
    </row>
    <row r="68" spans="2:6" ht="14.45" hidden="1" x14ac:dyDescent="0.3">
      <c r="B68" s="162" t="s">
        <v>362</v>
      </c>
    </row>
    <row r="69" spans="2:6" ht="14.45" hidden="1" x14ac:dyDescent="0.3">
      <c r="B69" s="186">
        <f>F22</f>
        <v>2</v>
      </c>
    </row>
    <row r="70" spans="2:6" ht="14.45" hidden="1" x14ac:dyDescent="0.3">
      <c r="B70" s="186" t="s">
        <v>357</v>
      </c>
    </row>
    <row r="71" spans="2:6" ht="14.45" hidden="1" x14ac:dyDescent="0.3">
      <c r="B71" s="186" t="str">
        <f>F67&amp;IF(B69&gt;3,3,B69)</f>
        <v>S2</v>
      </c>
      <c r="C71" s="162" t="str">
        <f>VLOOKUP(B71,B74:C102,2,FALSE)</f>
        <v>Substantial</v>
      </c>
    </row>
    <row r="72" spans="2:6" ht="14.45" hidden="1" x14ac:dyDescent="0.3"/>
    <row r="73" spans="2:6" ht="57.6" hidden="1" x14ac:dyDescent="0.3">
      <c r="C73" s="187" t="s">
        <v>357</v>
      </c>
      <c r="D73" s="188" t="s">
        <v>355</v>
      </c>
      <c r="E73" s="188"/>
      <c r="F73" s="187" t="s">
        <v>356</v>
      </c>
    </row>
    <row r="74" spans="2:6" ht="14.45" hidden="1" x14ac:dyDescent="0.3">
      <c r="B74" s="162" t="str">
        <f>D74&amp;F74</f>
        <v>HS0</v>
      </c>
      <c r="C74" s="189" t="s">
        <v>358</v>
      </c>
      <c r="D74" s="190" t="s">
        <v>1323</v>
      </c>
      <c r="E74" s="190"/>
      <c r="F74" s="189">
        <v>0</v>
      </c>
    </row>
    <row r="75" spans="2:6" ht="14.45" hidden="1" x14ac:dyDescent="0.3">
      <c r="B75" s="162" t="str">
        <f t="shared" ref="B75:B102" si="0">D75&amp;F75</f>
        <v>HS1</v>
      </c>
      <c r="C75" s="189" t="s">
        <v>359</v>
      </c>
      <c r="D75" s="190" t="s">
        <v>1323</v>
      </c>
      <c r="E75" s="190"/>
      <c r="F75" s="189">
        <v>1</v>
      </c>
    </row>
    <row r="76" spans="2:6" ht="14.45" hidden="1" x14ac:dyDescent="0.3">
      <c r="B76" s="162" t="str">
        <f t="shared" si="0"/>
        <v>HS2</v>
      </c>
      <c r="C76" s="189" t="s">
        <v>360</v>
      </c>
      <c r="D76" s="190" t="s">
        <v>1323</v>
      </c>
      <c r="E76" s="190"/>
      <c r="F76" s="189">
        <v>2</v>
      </c>
    </row>
    <row r="77" spans="2:6" ht="14.45" hidden="1" x14ac:dyDescent="0.3">
      <c r="B77" s="162" t="str">
        <f t="shared" si="0"/>
        <v>HS3</v>
      </c>
      <c r="C77" s="189" t="s">
        <v>361</v>
      </c>
      <c r="D77" s="190" t="s">
        <v>1323</v>
      </c>
      <c r="E77" s="190"/>
      <c r="F77" s="189">
        <v>3</v>
      </c>
    </row>
    <row r="78" spans="2:6" ht="14.45" hidden="1" x14ac:dyDescent="0.3">
      <c r="B78" s="162" t="str">
        <f t="shared" si="0"/>
        <v/>
      </c>
      <c r="C78" s="189"/>
      <c r="D78" s="190"/>
      <c r="E78" s="190"/>
      <c r="F78" s="189"/>
    </row>
    <row r="79" spans="2:6" ht="14.45" hidden="1" x14ac:dyDescent="0.3">
      <c r="B79" s="162" t="str">
        <f t="shared" si="0"/>
        <v>S0</v>
      </c>
      <c r="C79" s="189" t="s">
        <v>358</v>
      </c>
      <c r="D79" s="190" t="s">
        <v>1324</v>
      </c>
      <c r="E79" s="190"/>
      <c r="F79" s="189">
        <v>0</v>
      </c>
    </row>
    <row r="80" spans="2:6" ht="14.45" hidden="1" x14ac:dyDescent="0.3">
      <c r="B80" s="162" t="str">
        <f t="shared" si="0"/>
        <v>S1</v>
      </c>
      <c r="C80" s="189" t="s">
        <v>359</v>
      </c>
      <c r="D80" s="190" t="s">
        <v>1324</v>
      </c>
      <c r="E80" s="190"/>
      <c r="F80" s="189">
        <v>1</v>
      </c>
    </row>
    <row r="81" spans="2:6" ht="14.45" hidden="1" x14ac:dyDescent="0.3">
      <c r="B81" s="162" t="str">
        <f t="shared" si="0"/>
        <v>S2</v>
      </c>
      <c r="C81" s="189" t="s">
        <v>360</v>
      </c>
      <c r="D81" s="190" t="s">
        <v>1324</v>
      </c>
      <c r="E81" s="190"/>
      <c r="F81" s="189">
        <v>2</v>
      </c>
    </row>
    <row r="82" spans="2:6" ht="14.45" hidden="1" x14ac:dyDescent="0.3">
      <c r="B82" s="162" t="str">
        <f t="shared" si="0"/>
        <v>S3</v>
      </c>
      <c r="C82" s="189" t="s">
        <v>361</v>
      </c>
      <c r="D82" s="190" t="s">
        <v>1324</v>
      </c>
      <c r="E82" s="190"/>
      <c r="F82" s="189">
        <v>3</v>
      </c>
    </row>
    <row r="83" spans="2:6" ht="14.45" hidden="1" x14ac:dyDescent="0.3">
      <c r="B83" s="162" t="str">
        <f t="shared" si="0"/>
        <v/>
      </c>
      <c r="C83" s="189"/>
      <c r="D83" s="190"/>
      <c r="E83" s="190"/>
      <c r="F83" s="189"/>
    </row>
    <row r="84" spans="2:6" ht="14.45" hidden="1" x14ac:dyDescent="0.3">
      <c r="B84" s="162" t="str">
        <f t="shared" si="0"/>
        <v>MS0</v>
      </c>
      <c r="C84" s="189" t="s">
        <v>358</v>
      </c>
      <c r="D84" s="190" t="s">
        <v>1325</v>
      </c>
      <c r="E84" s="190"/>
      <c r="F84" s="189">
        <v>0</v>
      </c>
    </row>
    <row r="85" spans="2:6" ht="14.45" hidden="1" x14ac:dyDescent="0.3">
      <c r="B85" s="162" t="str">
        <f t="shared" si="0"/>
        <v>MS1</v>
      </c>
      <c r="C85" s="189" t="s">
        <v>359</v>
      </c>
      <c r="D85" s="190" t="s">
        <v>1325</v>
      </c>
      <c r="E85" s="190"/>
      <c r="F85" s="189">
        <v>1</v>
      </c>
    </row>
    <row r="86" spans="2:6" ht="14.45" hidden="1" x14ac:dyDescent="0.3">
      <c r="B86" s="162" t="str">
        <f t="shared" si="0"/>
        <v>MS2</v>
      </c>
      <c r="C86" s="189" t="s">
        <v>360</v>
      </c>
      <c r="D86" s="190" t="s">
        <v>1325</v>
      </c>
      <c r="E86" s="190"/>
      <c r="F86" s="189">
        <v>2</v>
      </c>
    </row>
    <row r="87" spans="2:6" ht="14.45" hidden="1" x14ac:dyDescent="0.3">
      <c r="B87" s="162" t="str">
        <f t="shared" si="0"/>
        <v>MS3</v>
      </c>
      <c r="C87" s="189" t="s">
        <v>361</v>
      </c>
      <c r="D87" s="190" t="s">
        <v>1325</v>
      </c>
      <c r="E87" s="190"/>
      <c r="F87" s="189">
        <v>3</v>
      </c>
    </row>
    <row r="88" spans="2:6" ht="14.45" hidden="1" x14ac:dyDescent="0.3">
      <c r="B88" s="162" t="str">
        <f t="shared" si="0"/>
        <v/>
      </c>
      <c r="C88" s="189"/>
      <c r="D88" s="190"/>
      <c r="E88" s="190"/>
      <c r="F88" s="189"/>
    </row>
    <row r="89" spans="2:6" ht="14.45" hidden="1" x14ac:dyDescent="0.3">
      <c r="B89" s="162" t="str">
        <f t="shared" si="0"/>
        <v>MU0</v>
      </c>
      <c r="C89" s="189" t="s">
        <v>359</v>
      </c>
      <c r="D89" s="190" t="s">
        <v>1326</v>
      </c>
      <c r="E89" s="190"/>
      <c r="F89" s="189">
        <v>0</v>
      </c>
    </row>
    <row r="90" spans="2:6" ht="14.45" hidden="1" x14ac:dyDescent="0.3">
      <c r="B90" s="162" t="str">
        <f t="shared" si="0"/>
        <v>MU1</v>
      </c>
      <c r="C90" s="189" t="s">
        <v>359</v>
      </c>
      <c r="D90" s="190" t="s">
        <v>1326</v>
      </c>
      <c r="E90" s="190"/>
      <c r="F90" s="189">
        <v>1</v>
      </c>
    </row>
    <row r="91" spans="2:6" ht="14.45" hidden="1" x14ac:dyDescent="0.3">
      <c r="B91" s="162" t="str">
        <f t="shared" si="0"/>
        <v>MU2</v>
      </c>
      <c r="C91" s="189" t="s">
        <v>360</v>
      </c>
      <c r="D91" s="190" t="s">
        <v>1326</v>
      </c>
      <c r="E91" s="190"/>
      <c r="F91" s="189">
        <v>2</v>
      </c>
    </row>
    <row r="92" spans="2:6" ht="14.45" hidden="1" x14ac:dyDescent="0.3">
      <c r="B92" s="162" t="str">
        <f t="shared" si="0"/>
        <v>MU3</v>
      </c>
      <c r="C92" s="189" t="s">
        <v>361</v>
      </c>
      <c r="D92" s="190" t="s">
        <v>1326</v>
      </c>
      <c r="E92" s="190"/>
      <c r="F92" s="189">
        <v>3</v>
      </c>
    </row>
    <row r="93" spans="2:6" ht="14.45" hidden="1" x14ac:dyDescent="0.3">
      <c r="B93" s="162" t="str">
        <f t="shared" si="0"/>
        <v/>
      </c>
      <c r="C93" s="189"/>
      <c r="D93" s="190"/>
      <c r="E93" s="190"/>
      <c r="F93" s="189"/>
    </row>
    <row r="94" spans="2:6" ht="14.45" hidden="1" x14ac:dyDescent="0.3">
      <c r="B94" s="162" t="str">
        <f t="shared" si="0"/>
        <v>U0</v>
      </c>
      <c r="C94" s="189" t="s">
        <v>360</v>
      </c>
      <c r="D94" s="190" t="s">
        <v>1327</v>
      </c>
      <c r="E94" s="190"/>
      <c r="F94" s="189">
        <v>0</v>
      </c>
    </row>
    <row r="95" spans="2:6" ht="14.45" hidden="1" x14ac:dyDescent="0.3">
      <c r="B95" s="162" t="str">
        <f t="shared" si="0"/>
        <v>U1</v>
      </c>
      <c r="C95" s="189" t="s">
        <v>360</v>
      </c>
      <c r="D95" s="190" t="s">
        <v>1327</v>
      </c>
      <c r="E95" s="190"/>
      <c r="F95" s="189">
        <v>1</v>
      </c>
    </row>
    <row r="96" spans="2:6" ht="14.45" hidden="1" x14ac:dyDescent="0.3">
      <c r="B96" s="162" t="str">
        <f t="shared" si="0"/>
        <v>U2</v>
      </c>
      <c r="C96" s="189" t="s">
        <v>360</v>
      </c>
      <c r="D96" s="190" t="s">
        <v>1327</v>
      </c>
      <c r="E96" s="190"/>
      <c r="F96" s="189">
        <v>2</v>
      </c>
    </row>
    <row r="97" spans="2:6" ht="14.45" hidden="1" x14ac:dyDescent="0.3">
      <c r="B97" s="162" t="str">
        <f t="shared" si="0"/>
        <v>U3</v>
      </c>
      <c r="C97" s="189" t="s">
        <v>361</v>
      </c>
      <c r="D97" s="190" t="s">
        <v>1327</v>
      </c>
      <c r="E97" s="190"/>
      <c r="F97" s="189">
        <v>3</v>
      </c>
    </row>
    <row r="98" spans="2:6" ht="14.45" hidden="1" x14ac:dyDescent="0.3">
      <c r="B98" s="162" t="str">
        <f t="shared" si="0"/>
        <v/>
      </c>
      <c r="C98" s="189"/>
      <c r="D98" s="190"/>
      <c r="E98" s="190"/>
      <c r="F98" s="189"/>
    </row>
    <row r="99" spans="2:6" ht="14.45" hidden="1" x14ac:dyDescent="0.3">
      <c r="B99" s="162" t="str">
        <f t="shared" si="0"/>
        <v>HU0</v>
      </c>
      <c r="C99" s="189" t="s">
        <v>361</v>
      </c>
      <c r="D99" s="190" t="s">
        <v>1328</v>
      </c>
      <c r="E99" s="190"/>
      <c r="F99" s="189">
        <v>0</v>
      </c>
    </row>
    <row r="100" spans="2:6" ht="14.45" hidden="1" x14ac:dyDescent="0.3">
      <c r="B100" s="162" t="str">
        <f t="shared" si="0"/>
        <v>HU1</v>
      </c>
      <c r="C100" s="189" t="s">
        <v>361</v>
      </c>
      <c r="D100" s="190" t="s">
        <v>1328</v>
      </c>
      <c r="E100" s="190"/>
      <c r="F100" s="189">
        <v>1</v>
      </c>
    </row>
    <row r="101" spans="2:6" ht="14.45" hidden="1" x14ac:dyDescent="0.3">
      <c r="B101" s="162" t="str">
        <f t="shared" si="0"/>
        <v>HU2</v>
      </c>
      <c r="C101" s="189" t="s">
        <v>361</v>
      </c>
      <c r="D101" s="190" t="s">
        <v>1328</v>
      </c>
      <c r="E101" s="190"/>
      <c r="F101" s="189">
        <v>2</v>
      </c>
    </row>
    <row r="102" spans="2:6" ht="14.45" hidden="1" x14ac:dyDescent="0.3">
      <c r="B102" s="162" t="str">
        <f t="shared" si="0"/>
        <v>HU3</v>
      </c>
      <c r="C102" s="189" t="s">
        <v>361</v>
      </c>
      <c r="D102" s="190" t="s">
        <v>1328</v>
      </c>
      <c r="E102" s="190"/>
      <c r="F102" s="189">
        <v>3</v>
      </c>
    </row>
  </sheetData>
  <sheetProtection password="CA59" sheet="1" objects="1" scenarios="1"/>
  <customSheetViews>
    <customSheetView guid="{6C463F14-C8AA-495A-8FD2-4A264D8C6FE5}" printArea="1" hiddenRows="1" showRuler="0">
      <pageMargins left="0.39370078740157483" right="0.23622047244094491" top="0.45" bottom="0.43" header="0.32" footer="0.24"/>
      <printOptions horizontalCentered="1"/>
      <pageSetup paperSize="9" scale="85" orientation="landscape" horizontalDpi="300" verticalDpi="300" r:id="rId1"/>
      <headerFooter alignWithMargins="0">
        <oddFooter>&amp;RPage &amp;P of &amp;N</oddFooter>
      </headerFooter>
    </customSheetView>
  </customSheetViews>
  <mergeCells count="4">
    <mergeCell ref="B9:G9"/>
    <mergeCell ref="B10:G10"/>
    <mergeCell ref="B11:G11"/>
    <mergeCell ref="C49:D49"/>
  </mergeCells>
  <phoneticPr fontId="3" type="noConversion"/>
  <dataValidations count="5">
    <dataValidation type="list" allowBlank="1" showInputMessage="1" showErrorMessage="1" sqref="D27 D30">
      <formula1>"Yes, No"</formula1>
    </dataValidation>
    <dataValidation type="list" allowBlank="1" showInputMessage="1" showErrorMessage="1" sqref="C34">
      <formula1>$K$27:$K$34</formula1>
    </dataValidation>
    <dataValidation type="list" allowBlank="1" showInputMessage="1" showErrorMessage="1" sqref="C37">
      <formula1>"0, 1, 2, 3, 4, 5, 6, 7, 8, 9, 10"</formula1>
    </dataValidation>
    <dataValidation type="list" allowBlank="1" showInputMessage="1" showErrorMessage="1" sqref="C40">
      <formula1>"Resolved, On-going"</formula1>
    </dataValidation>
    <dataValidation type="list" allowBlank="1" showInputMessage="1" showErrorMessage="1" sqref="C44">
      <formula1>$K$41:$K$43</formula1>
    </dataValidation>
  </dataValidations>
  <printOptions horizontalCentered="1"/>
  <pageMargins left="0.39370078740157483" right="0.23622047244094491" top="0.45" bottom="0.43" header="0.32" footer="0.24"/>
  <pageSetup paperSize="9" scale="85" orientation="landscape" horizontalDpi="300" verticalDpi="300" r:id="rId2"/>
  <headerFooter alignWithMargins="0">
    <oddFooter>&amp;RPage &amp;P of &amp;N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4"/>
  </sheetPr>
  <dimension ref="A7:Z46"/>
  <sheetViews>
    <sheetView showGridLines="0" topLeftCell="A37" zoomScaleNormal="100" workbookViewId="0">
      <selection activeCell="D45" sqref="D45"/>
    </sheetView>
  </sheetViews>
  <sheetFormatPr baseColWidth="10" defaultColWidth="9.140625" defaultRowHeight="15" x14ac:dyDescent="0.25"/>
  <cols>
    <col min="1" max="1" width="2.7109375" style="25" customWidth="1"/>
    <col min="2" max="2" width="15.85546875" style="25" customWidth="1"/>
    <col min="3" max="3" width="128.5703125" style="25" customWidth="1"/>
    <col min="4" max="4" width="13.42578125" style="25" customWidth="1"/>
    <col min="5" max="10" width="9.140625" style="25"/>
    <col min="11" max="26" width="9.140625" style="25" hidden="1" customWidth="1"/>
    <col min="27" max="16384" width="9.140625" style="25"/>
  </cols>
  <sheetData>
    <row r="7" spans="1:11" ht="14.45" x14ac:dyDescent="0.3">
      <c r="B7" s="25" t="str">
        <f>"Project:  "&amp;BasicData!$E$13</f>
        <v>Project:  Energy Efficiency in Public Buildings (EEPB)</v>
      </c>
    </row>
    <row r="8" spans="1:11" ht="14.45" hidden="1" x14ac:dyDescent="0.3"/>
    <row r="9" spans="1:11" ht="14.45" hidden="1" x14ac:dyDescent="0.3"/>
    <row r="10" spans="1:11" s="71" customFormat="1" ht="21" x14ac:dyDescent="0.4">
      <c r="A10" s="25"/>
      <c r="B10" s="305" t="s">
        <v>259</v>
      </c>
      <c r="C10" s="305"/>
      <c r="D10" s="305"/>
      <c r="E10" s="305"/>
    </row>
    <row r="11" spans="1:11" s="20" customFormat="1" ht="30.75" customHeight="1" x14ac:dyDescent="0.3">
      <c r="A11" s="71"/>
      <c r="B11" s="319" t="s">
        <v>1416</v>
      </c>
      <c r="C11" s="320"/>
      <c r="D11" s="320"/>
      <c r="E11" s="320"/>
    </row>
    <row r="12" spans="1:11" s="20" customFormat="1" ht="14.45" x14ac:dyDescent="0.3">
      <c r="A12" s="71"/>
      <c r="B12" s="31"/>
      <c r="C12" s="31"/>
      <c r="D12" s="31"/>
      <c r="E12" s="31"/>
    </row>
    <row r="13" spans="1:11" ht="14.45" x14ac:dyDescent="0.3">
      <c r="A13" s="20"/>
      <c r="B13" s="20"/>
      <c r="C13" s="99"/>
      <c r="G13" s="96"/>
    </row>
    <row r="14" spans="1:11" ht="14.45" x14ac:dyDescent="0.3">
      <c r="A14" s="20"/>
      <c r="B14" s="20"/>
      <c r="C14" s="51" t="s">
        <v>1417</v>
      </c>
      <c r="G14" s="96"/>
    </row>
    <row r="15" spans="1:11" ht="45" x14ac:dyDescent="0.25">
      <c r="A15" s="20"/>
      <c r="B15" s="20"/>
      <c r="C15" s="99" t="s">
        <v>1407</v>
      </c>
      <c r="D15" s="130" t="s">
        <v>54</v>
      </c>
      <c r="F15" s="18"/>
      <c r="G15" s="96"/>
      <c r="K15" s="25" t="s">
        <v>1397</v>
      </c>
    </row>
    <row r="16" spans="1:11" ht="14.45" x14ac:dyDescent="0.3">
      <c r="A16" s="20"/>
      <c r="B16" s="20"/>
      <c r="G16" s="96"/>
      <c r="K16" s="25" t="s">
        <v>1398</v>
      </c>
    </row>
    <row r="17" spans="1:11" ht="14.45" x14ac:dyDescent="0.3">
      <c r="A17" s="20"/>
      <c r="B17" s="20"/>
      <c r="C17" s="18" t="s">
        <v>1396</v>
      </c>
      <c r="G17" s="96"/>
      <c r="K17" s="25" t="s">
        <v>1399</v>
      </c>
    </row>
    <row r="18" spans="1:11" ht="14.45" x14ac:dyDescent="0.3">
      <c r="A18" s="20"/>
      <c r="B18" s="20"/>
      <c r="C18" s="159" t="s">
        <v>406</v>
      </c>
      <c r="G18" s="96"/>
      <c r="K18" s="25" t="s">
        <v>1400</v>
      </c>
    </row>
    <row r="19" spans="1:11" ht="14.45" x14ac:dyDescent="0.3">
      <c r="A19" s="20"/>
      <c r="B19" s="20"/>
      <c r="C19" s="130"/>
      <c r="G19" s="96"/>
      <c r="K19" s="25" t="s">
        <v>1401</v>
      </c>
    </row>
    <row r="20" spans="1:11" ht="14.45" x14ac:dyDescent="0.3">
      <c r="A20" s="20"/>
      <c r="B20" s="20"/>
      <c r="G20" s="96"/>
      <c r="K20" s="25" t="s">
        <v>1402</v>
      </c>
    </row>
    <row r="21" spans="1:11" ht="14.45" x14ac:dyDescent="0.3">
      <c r="A21" s="20"/>
      <c r="B21" s="20"/>
      <c r="C21" s="159" t="s">
        <v>405</v>
      </c>
      <c r="G21" s="96"/>
      <c r="K21" s="25" t="s">
        <v>1403</v>
      </c>
    </row>
    <row r="22" spans="1:11" ht="14.45" x14ac:dyDescent="0.3">
      <c r="A22" s="20"/>
      <c r="B22" s="20"/>
      <c r="C22" s="130"/>
      <c r="G22" s="96"/>
      <c r="K22" s="18" t="s">
        <v>1408</v>
      </c>
    </row>
    <row r="23" spans="1:11" ht="14.45" x14ac:dyDescent="0.3">
      <c r="A23" s="20"/>
      <c r="B23" s="20"/>
      <c r="G23" s="96"/>
    </row>
    <row r="24" spans="1:11" ht="14.45" x14ac:dyDescent="0.3">
      <c r="A24" s="20"/>
      <c r="B24" s="20"/>
      <c r="C24" s="159" t="s">
        <v>404</v>
      </c>
      <c r="G24" s="96"/>
    </row>
    <row r="25" spans="1:11" ht="14.45" x14ac:dyDescent="0.3">
      <c r="A25" s="20"/>
      <c r="B25" s="20"/>
      <c r="C25" s="130"/>
      <c r="G25" s="96"/>
    </row>
    <row r="26" spans="1:11" x14ac:dyDescent="0.25">
      <c r="A26" s="20"/>
      <c r="B26" s="20"/>
      <c r="C26" s="18"/>
      <c r="G26" s="96"/>
      <c r="K26" s="18" t="s">
        <v>1412</v>
      </c>
    </row>
    <row r="27" spans="1:11" ht="14.45" x14ac:dyDescent="0.3">
      <c r="A27" s="20"/>
      <c r="B27" s="20"/>
      <c r="C27" s="159" t="s">
        <v>403</v>
      </c>
      <c r="G27" s="96"/>
      <c r="K27" s="18" t="s">
        <v>1413</v>
      </c>
    </row>
    <row r="28" spans="1:11" ht="75" x14ac:dyDescent="0.25">
      <c r="A28" s="20"/>
      <c r="B28" s="20"/>
      <c r="C28" s="193" t="s">
        <v>1418</v>
      </c>
      <c r="G28" s="96"/>
      <c r="K28" s="18" t="s">
        <v>1414</v>
      </c>
    </row>
    <row r="29" spans="1:11" ht="14.45" x14ac:dyDescent="0.3">
      <c r="A29" s="20"/>
      <c r="B29" s="20"/>
      <c r="C29" s="130"/>
      <c r="G29" s="96"/>
    </row>
    <row r="30" spans="1:11" ht="14.45" x14ac:dyDescent="0.3">
      <c r="A30" s="20"/>
      <c r="B30" s="20"/>
      <c r="C30" s="18"/>
      <c r="G30" s="96"/>
    </row>
    <row r="31" spans="1:11" ht="30" x14ac:dyDescent="0.25">
      <c r="C31" s="160" t="s">
        <v>402</v>
      </c>
      <c r="G31" s="96"/>
    </row>
    <row r="32" spans="1:11" ht="150" customHeight="1" x14ac:dyDescent="0.3">
      <c r="C32" s="130"/>
    </row>
    <row r="33" spans="2:11" ht="14.45" x14ac:dyDescent="0.3">
      <c r="C33" s="99"/>
    </row>
    <row r="34" spans="2:11" ht="126" customHeight="1" x14ac:dyDescent="0.3">
      <c r="C34" s="48" t="s">
        <v>409</v>
      </c>
      <c r="D34" s="45"/>
    </row>
    <row r="35" spans="2:11" ht="160.5" customHeight="1" x14ac:dyDescent="0.3">
      <c r="C35" s="130"/>
    </row>
    <row r="36" spans="2:11" ht="14.45" x14ac:dyDescent="0.3">
      <c r="C36" s="99"/>
    </row>
    <row r="37" spans="2:11" ht="14.45" x14ac:dyDescent="0.3">
      <c r="C37" s="161" t="s">
        <v>1404</v>
      </c>
      <c r="D37" s="287">
        <v>40725</v>
      </c>
    </row>
    <row r="38" spans="2:11" ht="14.45" x14ac:dyDescent="0.3">
      <c r="C38" s="99"/>
      <c r="D38" s="287">
        <v>40817</v>
      </c>
    </row>
    <row r="39" spans="2:11" ht="14.45" x14ac:dyDescent="0.3">
      <c r="C39" s="99"/>
      <c r="D39" s="287">
        <v>40969</v>
      </c>
    </row>
    <row r="40" spans="2:11" ht="14.45" x14ac:dyDescent="0.3">
      <c r="C40" s="99"/>
      <c r="D40" s="287">
        <v>41030</v>
      </c>
    </row>
    <row r="41" spans="2:11" ht="14.45" x14ac:dyDescent="0.3">
      <c r="C41" s="99"/>
      <c r="D41" s="287">
        <v>41061</v>
      </c>
    </row>
    <row r="42" spans="2:11" ht="14.45" x14ac:dyDescent="0.3">
      <c r="C42" s="99"/>
    </row>
    <row r="44" spans="2:11" ht="14.45" x14ac:dyDescent="0.3">
      <c r="C44" s="97" t="s">
        <v>1348</v>
      </c>
    </row>
    <row r="45" spans="2:11" ht="14.45" x14ac:dyDescent="0.3">
      <c r="B45" s="37" t="s">
        <v>1321</v>
      </c>
      <c r="C45" s="130" t="s">
        <v>1558</v>
      </c>
      <c r="D45" s="50"/>
      <c r="E45" s="50"/>
    </row>
    <row r="46" spans="2:11" s="59" customFormat="1" ht="14.45" x14ac:dyDescent="0.3">
      <c r="B46" s="56" t="s">
        <v>1322</v>
      </c>
      <c r="C46" s="134" t="s">
        <v>1559</v>
      </c>
      <c r="D46" s="57"/>
      <c r="E46" s="57"/>
      <c r="K46" s="25"/>
    </row>
  </sheetData>
  <sheetProtection password="CA59" sheet="1" objects="1" scenarios="1"/>
  <customSheetViews>
    <customSheetView guid="{6C463F14-C8AA-495A-8FD2-4A264D8C6FE5}" printArea="1" hiddenRows="1" showRuler="0">
      <pageMargins left="0.31496062992125984" right="0.35433070866141736" top="0.98425196850393704" bottom="0.79" header="0.51181102362204722" footer="0.51181102362204722"/>
      <printOptions horizontalCentered="1"/>
      <pageSetup paperSize="9" scale="90" orientation="landscape" horizontalDpi="300" verticalDpi="300" r:id="rId1"/>
      <headerFooter alignWithMargins="0">
        <oddFooter>&amp;RPage &amp;P of &amp;N</oddFooter>
      </headerFooter>
    </customSheetView>
  </customSheetViews>
  <mergeCells count="2">
    <mergeCell ref="B10:E10"/>
    <mergeCell ref="B11:E11"/>
  </mergeCells>
  <phoneticPr fontId="3" type="noConversion"/>
  <dataValidations count="6">
    <dataValidation type="list" allowBlank="1" showInputMessage="1" showErrorMessage="1" sqref="C25">
      <formula1>"Resolved, On-going"</formula1>
    </dataValidation>
    <dataValidation type="list" allowBlank="1" showInputMessage="1" showErrorMessage="1" sqref="C22">
      <formula1>"0, 1, 2, 3, 4, 5, 6, 7, 8, 9, 10"</formula1>
    </dataValidation>
    <dataValidation type="list" allowBlank="1" showInputMessage="1" showErrorMessage="1" sqref="C19">
      <formula1>$K$15:$K$22</formula1>
    </dataValidation>
    <dataValidation type="list" allowBlank="1" showInputMessage="1" showErrorMessage="1" sqref="D15">
      <formula1>"Yes, No"</formula1>
    </dataValidation>
    <dataValidation type="list" allowBlank="1" showInputMessage="1" showErrorMessage="1" sqref="D37:D41">
      <formula1>"Jul-2011, Aug-2011, Sep-2011, Oct-2011, Nov-2011, Dec-2011, Jan-2012, Feb-2012, Mar-2012, Apr-2012, May-2012, Jun-2012"</formula1>
    </dataValidation>
    <dataValidation type="list" allowBlank="1" showInputMessage="1" showErrorMessage="1" sqref="C29">
      <formula1>$K$26:$K$28</formula1>
    </dataValidation>
  </dataValidations>
  <printOptions horizontalCentered="1"/>
  <pageMargins left="0.31496062992125984" right="0.35433070866141736" top="0.98425196850393704" bottom="0.79" header="0.51181102362204722" footer="0.51181102362204722"/>
  <pageSetup paperSize="9" scale="90" orientation="landscape" horizontalDpi="300" verticalDpi="300" r:id="rId2"/>
  <headerFooter alignWithMargins="0">
    <oddFooter>&amp;RPage &amp;P of &amp;N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4"/>
  </sheetPr>
  <dimension ref="A7:Z641"/>
  <sheetViews>
    <sheetView showGridLines="0" topLeftCell="E1" zoomScale="87" zoomScaleNormal="87" workbookViewId="0">
      <selection activeCell="J16" sqref="J16"/>
    </sheetView>
  </sheetViews>
  <sheetFormatPr baseColWidth="10" defaultColWidth="9.140625" defaultRowHeight="15" x14ac:dyDescent="0.25"/>
  <cols>
    <col min="1" max="1" width="2.7109375" style="25" customWidth="1"/>
    <col min="2" max="2" width="13.28515625" style="25" customWidth="1"/>
    <col min="3" max="3" width="17.7109375" style="25" customWidth="1"/>
    <col min="4" max="4" width="38.140625" style="25" customWidth="1"/>
    <col min="5" max="5" width="57.42578125" style="25" customWidth="1"/>
    <col min="6" max="6" width="37.7109375" style="25" customWidth="1"/>
    <col min="7" max="9" width="12" style="25" customWidth="1"/>
    <col min="10" max="10" width="80" style="25" customWidth="1"/>
    <col min="11" max="11" width="3.28515625" style="25" hidden="1" customWidth="1"/>
    <col min="12" max="26" width="9.140625" style="25" hidden="1" customWidth="1"/>
    <col min="27" max="16384" width="9.140625" style="25"/>
  </cols>
  <sheetData>
    <row r="7" spans="1:11" ht="14.45" x14ac:dyDescent="0.3">
      <c r="B7" s="25" t="str">
        <f>"Project:  "&amp;BasicData!$E$13</f>
        <v>Project:  Energy Efficiency in Public Buildings (EEPB)</v>
      </c>
    </row>
    <row r="8" spans="1:11" ht="14.45" hidden="1" x14ac:dyDescent="0.3">
      <c r="C8" s="44" t="e">
        <f>#REF!</f>
        <v>#REF!</v>
      </c>
      <c r="D8" s="44" t="e">
        <f>#REF!</f>
        <v>#REF!</v>
      </c>
      <c r="E8" s="44" t="e">
        <f>#REF!</f>
        <v>#REF!</v>
      </c>
      <c r="F8" s="44" t="e">
        <f>#REF!</f>
        <v>#REF!</v>
      </c>
      <c r="G8" s="44" t="e">
        <f>#REF!</f>
        <v>#REF!</v>
      </c>
      <c r="H8" s="44"/>
      <c r="I8" s="44"/>
      <c r="J8" s="44"/>
    </row>
    <row r="9" spans="1:11" ht="14.45" hidden="1" x14ac:dyDescent="0.3">
      <c r="C9" s="44" t="e">
        <f>#REF!</f>
        <v>#REF!</v>
      </c>
      <c r="D9" s="44" t="e">
        <f>#REF!</f>
        <v>#REF!</v>
      </c>
      <c r="E9" s="44" t="e">
        <f>#REF!</f>
        <v>#REF!</v>
      </c>
      <c r="F9" s="44" t="e">
        <f>#REF!</f>
        <v>#REF!</v>
      </c>
      <c r="G9" s="44" t="e">
        <f>#REF!</f>
        <v>#REF!</v>
      </c>
      <c r="H9" s="44"/>
      <c r="I9" s="44"/>
      <c r="J9" s="44"/>
    </row>
    <row r="10" spans="1:11" s="71" customFormat="1" ht="21" x14ac:dyDescent="0.4">
      <c r="A10" s="25"/>
      <c r="B10" s="305" t="s">
        <v>365</v>
      </c>
      <c r="C10" s="305"/>
      <c r="D10" s="305"/>
      <c r="E10" s="305"/>
      <c r="F10" s="72"/>
      <c r="G10" s="72"/>
      <c r="H10" s="72"/>
      <c r="I10" s="72"/>
      <c r="J10" s="72"/>
      <c r="K10" s="72"/>
    </row>
    <row r="11" spans="1:11" ht="33" customHeight="1" x14ac:dyDescent="0.25">
      <c r="A11" s="71"/>
      <c r="B11" s="319" t="s">
        <v>1367</v>
      </c>
      <c r="C11" s="319"/>
      <c r="D11" s="319"/>
      <c r="E11" s="319"/>
    </row>
    <row r="12" spans="1:11" ht="14.45" x14ac:dyDescent="0.3">
      <c r="B12" s="320" t="s">
        <v>8</v>
      </c>
      <c r="C12" s="320"/>
      <c r="D12" s="320"/>
      <c r="E12" s="320"/>
    </row>
    <row r="13" spans="1:11" ht="28.5" customHeight="1" x14ac:dyDescent="0.3">
      <c r="B13" s="319" t="s">
        <v>407</v>
      </c>
      <c r="C13" s="320"/>
      <c r="D13" s="320"/>
      <c r="E13" s="320"/>
    </row>
    <row r="14" spans="1:11" ht="14.45" x14ac:dyDescent="0.3">
      <c r="B14" s="31"/>
      <c r="C14" s="31"/>
      <c r="D14" s="31"/>
      <c r="E14" s="31"/>
    </row>
    <row r="15" spans="1:11" ht="14.45" x14ac:dyDescent="0.3">
      <c r="C15" s="51" t="s">
        <v>256</v>
      </c>
      <c r="D15" s="51" t="s">
        <v>1334</v>
      </c>
      <c r="E15" s="51" t="s">
        <v>10</v>
      </c>
      <c r="F15" s="51" t="s">
        <v>1335</v>
      </c>
      <c r="G15" s="51" t="s">
        <v>1336</v>
      </c>
      <c r="H15" s="51" t="s">
        <v>366</v>
      </c>
      <c r="I15" s="51" t="s">
        <v>9</v>
      </c>
      <c r="J15" s="51" t="s">
        <v>1364</v>
      </c>
    </row>
    <row r="16" spans="1:11" ht="270" x14ac:dyDescent="0.25">
      <c r="B16" s="49" t="s">
        <v>12</v>
      </c>
      <c r="C16" s="279" t="s">
        <v>637</v>
      </c>
      <c r="D16" s="279" t="s">
        <v>638</v>
      </c>
      <c r="E16" s="279" t="s">
        <v>639</v>
      </c>
      <c r="F16" s="279" t="s">
        <v>640</v>
      </c>
      <c r="G16" s="47"/>
      <c r="H16" s="47"/>
      <c r="I16" s="47"/>
      <c r="J16" s="121" t="s">
        <v>1567</v>
      </c>
    </row>
    <row r="17" spans="2:10" ht="150" x14ac:dyDescent="0.25">
      <c r="B17" s="49"/>
      <c r="C17" s="53"/>
      <c r="D17" s="279" t="s">
        <v>641</v>
      </c>
      <c r="E17" s="279" t="s">
        <v>642</v>
      </c>
      <c r="F17" s="279" t="s">
        <v>643</v>
      </c>
      <c r="G17" s="47"/>
      <c r="H17" s="47"/>
      <c r="I17" s="47"/>
      <c r="J17" s="121" t="s">
        <v>1543</v>
      </c>
    </row>
    <row r="18" spans="2:10" ht="45" x14ac:dyDescent="0.25">
      <c r="B18" s="49"/>
      <c r="C18" s="53"/>
      <c r="D18" s="279" t="s">
        <v>644</v>
      </c>
      <c r="E18" s="279" t="s">
        <v>645</v>
      </c>
      <c r="F18" s="279" t="s">
        <v>646</v>
      </c>
      <c r="G18" s="47"/>
      <c r="H18" s="47"/>
      <c r="I18" s="47"/>
      <c r="J18" s="121" t="s">
        <v>880</v>
      </c>
    </row>
    <row r="19" spans="2:10" ht="180" x14ac:dyDescent="0.25">
      <c r="B19" s="49"/>
      <c r="C19" s="53"/>
      <c r="D19" s="279" t="s">
        <v>647</v>
      </c>
      <c r="E19" s="279" t="s">
        <v>648</v>
      </c>
      <c r="F19" s="279" t="s">
        <v>649</v>
      </c>
      <c r="G19" s="47"/>
      <c r="H19" s="47"/>
      <c r="I19" s="47"/>
      <c r="J19" s="121" t="s">
        <v>878</v>
      </c>
    </row>
    <row r="20" spans="2:10" x14ac:dyDescent="0.25">
      <c r="B20" s="49"/>
      <c r="C20" s="53"/>
      <c r="D20" s="158"/>
      <c r="E20" s="158"/>
      <c r="F20" s="158"/>
      <c r="G20" s="47"/>
      <c r="H20" s="47"/>
      <c r="I20" s="47"/>
      <c r="J20" s="130"/>
    </row>
    <row r="21" spans="2:10" x14ac:dyDescent="0.25">
      <c r="B21" s="49"/>
      <c r="C21" s="53"/>
      <c r="D21" s="158"/>
      <c r="E21" s="158"/>
      <c r="F21" s="158"/>
      <c r="G21" s="47"/>
      <c r="H21" s="47"/>
      <c r="I21" s="47"/>
      <c r="J21" s="130"/>
    </row>
    <row r="22" spans="2:10" x14ac:dyDescent="0.25">
      <c r="B22" s="49"/>
      <c r="C22" s="53"/>
      <c r="D22" s="158"/>
      <c r="E22" s="158"/>
      <c r="F22" s="158"/>
      <c r="G22" s="47"/>
      <c r="H22" s="47"/>
      <c r="I22" s="47"/>
      <c r="J22" s="130"/>
    </row>
    <row r="23" spans="2:10" x14ac:dyDescent="0.25">
      <c r="B23" s="49"/>
      <c r="C23" s="53"/>
      <c r="D23" s="158"/>
      <c r="E23" s="158"/>
      <c r="F23" s="158"/>
      <c r="G23" s="47"/>
      <c r="H23" s="47"/>
      <c r="I23" s="47"/>
      <c r="J23" s="130"/>
    </row>
    <row r="24" spans="2:10" x14ac:dyDescent="0.25">
      <c r="B24" s="49"/>
      <c r="C24" s="53"/>
      <c r="D24" s="158"/>
      <c r="E24" s="158"/>
      <c r="F24" s="158"/>
      <c r="G24" s="47"/>
      <c r="H24" s="47"/>
      <c r="I24" s="47"/>
      <c r="J24" s="130"/>
    </row>
    <row r="25" spans="2:10" x14ac:dyDescent="0.25">
      <c r="B25" s="49"/>
      <c r="C25" s="53"/>
      <c r="D25" s="158"/>
      <c r="E25" s="158"/>
      <c r="F25" s="158"/>
      <c r="G25" s="47"/>
      <c r="H25" s="47"/>
      <c r="I25" s="47"/>
      <c r="J25" s="130"/>
    </row>
    <row r="26" spans="2:10" x14ac:dyDescent="0.25">
      <c r="B26" s="49"/>
      <c r="C26" s="53"/>
      <c r="D26" s="158"/>
      <c r="E26" s="158"/>
      <c r="F26" s="158"/>
      <c r="G26" s="47"/>
      <c r="H26" s="47"/>
      <c r="I26" s="47"/>
      <c r="J26" s="130"/>
    </row>
    <row r="27" spans="2:10" x14ac:dyDescent="0.25">
      <c r="B27" s="49"/>
      <c r="C27" s="53"/>
      <c r="D27" s="158"/>
      <c r="E27" s="158"/>
      <c r="F27" s="158"/>
      <c r="G27" s="47"/>
      <c r="H27" s="47"/>
      <c r="I27" s="47"/>
      <c r="J27" s="130"/>
    </row>
    <row r="28" spans="2:10" x14ac:dyDescent="0.25">
      <c r="B28" s="49"/>
      <c r="C28" s="53"/>
      <c r="D28" s="158"/>
      <c r="E28" s="158"/>
      <c r="F28" s="158"/>
      <c r="G28" s="47"/>
      <c r="H28" s="47"/>
      <c r="I28" s="47"/>
      <c r="J28" s="130"/>
    </row>
    <row r="29" spans="2:10" x14ac:dyDescent="0.25">
      <c r="B29" s="49"/>
      <c r="C29" s="53"/>
      <c r="D29" s="158"/>
      <c r="E29" s="158"/>
      <c r="F29" s="158"/>
      <c r="G29" s="47"/>
      <c r="H29" s="47"/>
      <c r="I29" s="47"/>
      <c r="J29" s="130"/>
    </row>
    <row r="30" spans="2:10" x14ac:dyDescent="0.25">
      <c r="B30" s="49"/>
      <c r="C30" s="53"/>
      <c r="D30" s="158"/>
      <c r="E30" s="158"/>
      <c r="F30" s="158"/>
      <c r="G30" s="47"/>
      <c r="H30" s="47"/>
      <c r="I30" s="47"/>
      <c r="J30" s="130"/>
    </row>
    <row r="31" spans="2:10" x14ac:dyDescent="0.25">
      <c r="B31" s="49"/>
      <c r="C31" s="53"/>
      <c r="D31" s="158"/>
      <c r="E31" s="158"/>
      <c r="F31" s="158"/>
      <c r="G31" s="47"/>
      <c r="H31" s="47"/>
      <c r="I31" s="47"/>
      <c r="J31" s="130"/>
    </row>
    <row r="32" spans="2:10" x14ac:dyDescent="0.25">
      <c r="B32" s="49"/>
      <c r="C32" s="53"/>
      <c r="D32" s="158"/>
      <c r="E32" s="158"/>
      <c r="F32" s="158"/>
      <c r="G32" s="47"/>
      <c r="H32" s="47"/>
      <c r="I32" s="47"/>
      <c r="J32" s="130"/>
    </row>
    <row r="33" spans="2:10" x14ac:dyDescent="0.25">
      <c r="B33" s="49"/>
      <c r="C33" s="53"/>
      <c r="D33" s="158"/>
      <c r="E33" s="158"/>
      <c r="F33" s="158"/>
      <c r="G33" s="47"/>
      <c r="H33" s="47"/>
      <c r="I33" s="47"/>
      <c r="J33" s="130"/>
    </row>
    <row r="34" spans="2:10" x14ac:dyDescent="0.25">
      <c r="B34" s="49"/>
      <c r="C34" s="53"/>
      <c r="D34" s="158"/>
      <c r="E34" s="158"/>
      <c r="F34" s="158"/>
      <c r="G34" s="47"/>
      <c r="H34" s="47"/>
      <c r="I34" s="47"/>
      <c r="J34" s="130"/>
    </row>
    <row r="35" spans="2:10" x14ac:dyDescent="0.25">
      <c r="B35" s="49"/>
      <c r="C35" s="53"/>
      <c r="D35" s="158"/>
      <c r="E35" s="158"/>
      <c r="F35" s="158"/>
      <c r="G35" s="47"/>
      <c r="H35" s="47"/>
      <c r="I35" s="47"/>
      <c r="J35" s="130"/>
    </row>
    <row r="36" spans="2:10" x14ac:dyDescent="0.25">
      <c r="B36" s="49"/>
      <c r="C36" s="53"/>
      <c r="D36" s="158"/>
      <c r="E36" s="158"/>
      <c r="F36" s="158"/>
      <c r="G36" s="47"/>
      <c r="H36" s="47"/>
      <c r="I36" s="47"/>
      <c r="J36" s="130"/>
    </row>
    <row r="37" spans="2:10" ht="120" x14ac:dyDescent="0.25">
      <c r="B37" s="49" t="s">
        <v>1329</v>
      </c>
      <c r="C37" s="279" t="s">
        <v>287</v>
      </c>
      <c r="D37" s="279" t="s">
        <v>288</v>
      </c>
      <c r="E37" s="279" t="s">
        <v>289</v>
      </c>
      <c r="F37" s="279" t="s">
        <v>290</v>
      </c>
      <c r="G37" s="47"/>
      <c r="H37" s="47"/>
      <c r="I37" s="47"/>
      <c r="J37" s="121" t="s">
        <v>1</v>
      </c>
    </row>
    <row r="38" spans="2:10" ht="105" x14ac:dyDescent="0.25">
      <c r="B38" s="49"/>
      <c r="C38" s="53"/>
      <c r="D38" s="279" t="s">
        <v>291</v>
      </c>
      <c r="E38" s="279" t="s">
        <v>292</v>
      </c>
      <c r="F38" s="279" t="s">
        <v>293</v>
      </c>
      <c r="G38" s="47"/>
      <c r="H38" s="47"/>
      <c r="I38" s="47"/>
      <c r="J38" s="121" t="s">
        <v>2</v>
      </c>
    </row>
    <row r="39" spans="2:10" ht="90" x14ac:dyDescent="0.25">
      <c r="B39" s="49"/>
      <c r="C39" s="53"/>
      <c r="D39" s="279" t="s">
        <v>294</v>
      </c>
      <c r="E39" s="279" t="s">
        <v>295</v>
      </c>
      <c r="F39" s="279" t="s">
        <v>296</v>
      </c>
      <c r="G39" s="47"/>
      <c r="H39" s="47"/>
      <c r="I39" s="47"/>
      <c r="J39" s="121" t="s">
        <v>904</v>
      </c>
    </row>
    <row r="40" spans="2:10" ht="90" x14ac:dyDescent="0.25">
      <c r="B40" s="49"/>
      <c r="C40" s="53"/>
      <c r="D40" s="279" t="s">
        <v>297</v>
      </c>
      <c r="E40" s="279" t="s">
        <v>298</v>
      </c>
      <c r="F40" s="279" t="s">
        <v>299</v>
      </c>
      <c r="G40" s="47"/>
      <c r="H40" s="47"/>
      <c r="I40" s="47"/>
      <c r="J40" s="121" t="s">
        <v>905</v>
      </c>
    </row>
    <row r="41" spans="2:10" x14ac:dyDescent="0.25">
      <c r="B41" s="49"/>
      <c r="C41" s="53"/>
      <c r="D41" s="158"/>
      <c r="E41" s="158"/>
      <c r="F41" s="158"/>
      <c r="G41" s="47"/>
      <c r="H41" s="47"/>
      <c r="I41" s="47"/>
      <c r="J41" s="130"/>
    </row>
    <row r="42" spans="2:10" x14ac:dyDescent="0.25">
      <c r="B42" s="49"/>
      <c r="C42" s="53"/>
      <c r="D42" s="158"/>
      <c r="E42" s="158"/>
      <c r="F42" s="158"/>
      <c r="G42" s="47"/>
      <c r="H42" s="47"/>
      <c r="I42" s="47"/>
      <c r="J42" s="130"/>
    </row>
    <row r="43" spans="2:10" x14ac:dyDescent="0.25">
      <c r="B43" s="49"/>
      <c r="C43" s="53"/>
      <c r="D43" s="158"/>
      <c r="E43" s="158"/>
      <c r="F43" s="158"/>
      <c r="G43" s="47"/>
      <c r="H43" s="47"/>
      <c r="I43" s="47"/>
      <c r="J43" s="130"/>
    </row>
    <row r="44" spans="2:10" x14ac:dyDescent="0.25">
      <c r="B44" s="49"/>
      <c r="C44" s="53"/>
      <c r="D44" s="158"/>
      <c r="E44" s="158"/>
      <c r="F44" s="158"/>
      <c r="G44" s="47"/>
      <c r="H44" s="47"/>
      <c r="I44" s="47"/>
      <c r="J44" s="130"/>
    </row>
    <row r="45" spans="2:10" x14ac:dyDescent="0.25">
      <c r="B45" s="49"/>
      <c r="C45" s="53"/>
      <c r="D45" s="158"/>
      <c r="E45" s="158"/>
      <c r="F45" s="158"/>
      <c r="G45" s="47"/>
      <c r="H45" s="47"/>
      <c r="I45" s="47"/>
      <c r="J45" s="130"/>
    </row>
    <row r="46" spans="2:10" x14ac:dyDescent="0.25">
      <c r="B46" s="49"/>
      <c r="C46" s="53"/>
      <c r="D46" s="158"/>
      <c r="E46" s="158"/>
      <c r="F46" s="158"/>
      <c r="G46" s="47"/>
      <c r="H46" s="47"/>
      <c r="I46" s="47"/>
      <c r="J46" s="130"/>
    </row>
    <row r="47" spans="2:10" x14ac:dyDescent="0.25">
      <c r="B47" s="49"/>
      <c r="C47" s="53"/>
      <c r="D47" s="158"/>
      <c r="E47" s="158"/>
      <c r="F47" s="158"/>
      <c r="G47" s="47"/>
      <c r="H47" s="47"/>
      <c r="I47" s="47"/>
      <c r="J47" s="130"/>
    </row>
    <row r="48" spans="2:10" x14ac:dyDescent="0.25">
      <c r="B48" s="49"/>
      <c r="C48" s="53"/>
      <c r="D48" s="158"/>
      <c r="E48" s="158"/>
      <c r="F48" s="158"/>
      <c r="G48" s="47"/>
      <c r="H48" s="47"/>
      <c r="I48" s="47"/>
      <c r="J48" s="130"/>
    </row>
    <row r="49" spans="2:10" x14ac:dyDescent="0.25">
      <c r="B49" s="49"/>
      <c r="C49" s="53"/>
      <c r="D49" s="158"/>
      <c r="E49" s="158"/>
      <c r="F49" s="158"/>
      <c r="G49" s="47"/>
      <c r="H49" s="47"/>
      <c r="I49" s="47"/>
      <c r="J49" s="130"/>
    </row>
    <row r="50" spans="2:10" x14ac:dyDescent="0.25">
      <c r="B50" s="49"/>
      <c r="C50" s="53"/>
      <c r="D50" s="158"/>
      <c r="E50" s="158"/>
      <c r="F50" s="158"/>
      <c r="G50" s="47"/>
      <c r="H50" s="47"/>
      <c r="I50" s="47"/>
      <c r="J50" s="130"/>
    </row>
    <row r="51" spans="2:10" x14ac:dyDescent="0.25">
      <c r="B51" s="49"/>
      <c r="C51" s="53"/>
      <c r="D51" s="158"/>
      <c r="E51" s="158"/>
      <c r="F51" s="158"/>
      <c r="G51" s="47"/>
      <c r="H51" s="47"/>
      <c r="I51" s="47"/>
      <c r="J51" s="130"/>
    </row>
    <row r="52" spans="2:10" ht="105" x14ac:dyDescent="0.25">
      <c r="B52" s="49" t="s">
        <v>1330</v>
      </c>
      <c r="C52" s="279" t="s">
        <v>300</v>
      </c>
      <c r="D52" s="279" t="s">
        <v>301</v>
      </c>
      <c r="E52" s="279" t="s">
        <v>302</v>
      </c>
      <c r="F52" s="279" t="s">
        <v>303</v>
      </c>
      <c r="G52" s="47"/>
      <c r="H52" s="47"/>
      <c r="I52" s="47"/>
      <c r="J52" s="121" t="s">
        <v>3</v>
      </c>
    </row>
    <row r="53" spans="2:10" ht="45" x14ac:dyDescent="0.25">
      <c r="B53" s="49"/>
      <c r="C53" s="53"/>
      <c r="D53" s="279" t="s">
        <v>304</v>
      </c>
      <c r="E53" s="279" t="s">
        <v>305</v>
      </c>
      <c r="F53" s="279" t="s">
        <v>306</v>
      </c>
      <c r="G53" s="47"/>
      <c r="H53" s="47"/>
      <c r="I53" s="47"/>
      <c r="J53" s="121" t="s">
        <v>907</v>
      </c>
    </row>
    <row r="54" spans="2:10" ht="30" x14ac:dyDescent="0.25">
      <c r="B54" s="49"/>
      <c r="C54" s="53"/>
      <c r="D54" s="279" t="s">
        <v>307</v>
      </c>
      <c r="E54" s="279" t="s">
        <v>308</v>
      </c>
      <c r="F54" s="279" t="s">
        <v>309</v>
      </c>
      <c r="G54" s="47"/>
      <c r="H54" s="47"/>
      <c r="I54" s="47"/>
      <c r="J54" s="121" t="s">
        <v>908</v>
      </c>
    </row>
    <row r="55" spans="2:10" ht="165" x14ac:dyDescent="0.25">
      <c r="B55" s="49"/>
      <c r="C55" s="53"/>
      <c r="D55" s="279" t="s">
        <v>310</v>
      </c>
      <c r="E55" s="279" t="s">
        <v>311</v>
      </c>
      <c r="F55" s="279" t="s">
        <v>312</v>
      </c>
      <c r="G55" s="47"/>
      <c r="H55" s="47"/>
      <c r="I55" s="47"/>
      <c r="J55" s="121" t="s">
        <v>4</v>
      </c>
    </row>
    <row r="56" spans="2:10" x14ac:dyDescent="0.25">
      <c r="B56" s="49"/>
      <c r="C56" s="53"/>
      <c r="D56" s="158"/>
      <c r="E56" s="158"/>
      <c r="F56" s="158"/>
      <c r="G56" s="47"/>
      <c r="H56" s="47"/>
      <c r="I56" s="47"/>
      <c r="J56" s="130"/>
    </row>
    <row r="57" spans="2:10" x14ac:dyDescent="0.25">
      <c r="B57" s="49"/>
      <c r="C57" s="53"/>
      <c r="D57" s="158"/>
      <c r="E57" s="158"/>
      <c r="F57" s="158"/>
      <c r="G57" s="47"/>
      <c r="H57" s="47"/>
      <c r="I57" s="47"/>
      <c r="J57" s="130"/>
    </row>
    <row r="58" spans="2:10" x14ac:dyDescent="0.25">
      <c r="B58" s="49"/>
      <c r="C58" s="53"/>
      <c r="D58" s="158"/>
      <c r="E58" s="158"/>
      <c r="F58" s="158"/>
      <c r="G58" s="47"/>
      <c r="H58" s="47"/>
      <c r="I58" s="47"/>
      <c r="J58" s="130"/>
    </row>
    <row r="59" spans="2:10" x14ac:dyDescent="0.25">
      <c r="B59" s="49"/>
      <c r="C59" s="53"/>
      <c r="D59" s="158"/>
      <c r="E59" s="158"/>
      <c r="F59" s="158"/>
      <c r="G59" s="47"/>
      <c r="H59" s="47"/>
      <c r="I59" s="47"/>
      <c r="J59" s="130"/>
    </row>
    <row r="60" spans="2:10" x14ac:dyDescent="0.25">
      <c r="B60" s="49"/>
      <c r="C60" s="53"/>
      <c r="D60" s="158"/>
      <c r="E60" s="158"/>
      <c r="F60" s="158"/>
      <c r="G60" s="47"/>
      <c r="H60" s="47"/>
      <c r="I60" s="47"/>
      <c r="J60" s="130"/>
    </row>
    <row r="61" spans="2:10" x14ac:dyDescent="0.25">
      <c r="B61" s="49"/>
      <c r="C61" s="53"/>
      <c r="D61" s="158"/>
      <c r="E61" s="158"/>
      <c r="F61" s="158"/>
      <c r="G61" s="47"/>
      <c r="H61" s="47"/>
      <c r="I61" s="47"/>
      <c r="J61" s="130"/>
    </row>
    <row r="62" spans="2:10" x14ac:dyDescent="0.25">
      <c r="B62" s="49"/>
      <c r="C62" s="53"/>
      <c r="D62" s="158"/>
      <c r="E62" s="158"/>
      <c r="F62" s="158"/>
      <c r="G62" s="47"/>
      <c r="H62" s="47"/>
      <c r="I62" s="47"/>
      <c r="J62" s="130"/>
    </row>
    <row r="63" spans="2:10" x14ac:dyDescent="0.25">
      <c r="B63" s="49"/>
      <c r="C63" s="53"/>
      <c r="D63" s="158"/>
      <c r="E63" s="158"/>
      <c r="F63" s="158"/>
      <c r="G63" s="47"/>
      <c r="H63" s="47"/>
      <c r="I63" s="47"/>
      <c r="J63" s="130"/>
    </row>
    <row r="64" spans="2:10" x14ac:dyDescent="0.25">
      <c r="B64" s="49"/>
      <c r="C64" s="53"/>
      <c r="D64" s="158"/>
      <c r="E64" s="158"/>
      <c r="F64" s="158"/>
      <c r="G64" s="47"/>
      <c r="H64" s="47"/>
      <c r="I64" s="47"/>
      <c r="J64" s="130"/>
    </row>
    <row r="65" spans="2:10" x14ac:dyDescent="0.25">
      <c r="B65" s="49"/>
      <c r="C65" s="53"/>
      <c r="D65" s="158"/>
      <c r="E65" s="158"/>
      <c r="F65" s="158"/>
      <c r="G65" s="47"/>
      <c r="H65" s="47"/>
      <c r="I65" s="47"/>
      <c r="J65" s="130"/>
    </row>
    <row r="66" spans="2:10" x14ac:dyDescent="0.25">
      <c r="B66" s="49"/>
      <c r="C66" s="53"/>
      <c r="D66" s="158"/>
      <c r="E66" s="158"/>
      <c r="F66" s="158"/>
      <c r="G66" s="47"/>
      <c r="H66" s="47"/>
      <c r="I66" s="47"/>
      <c r="J66" s="130"/>
    </row>
    <row r="67" spans="2:10" ht="195" x14ac:dyDescent="0.25">
      <c r="B67" s="49" t="s">
        <v>1331</v>
      </c>
      <c r="C67" s="279" t="s">
        <v>313</v>
      </c>
      <c r="D67" s="279" t="s">
        <v>314</v>
      </c>
      <c r="E67" s="279" t="s">
        <v>315</v>
      </c>
      <c r="F67" s="279" t="s">
        <v>316</v>
      </c>
      <c r="G67" s="47"/>
      <c r="H67" s="47"/>
      <c r="I67" s="47"/>
      <c r="J67" s="121" t="s">
        <v>1538</v>
      </c>
    </row>
    <row r="68" spans="2:10" ht="30" x14ac:dyDescent="0.25">
      <c r="B68" s="49"/>
      <c r="C68" s="53"/>
      <c r="D68" s="279" t="s">
        <v>317</v>
      </c>
      <c r="E68" s="279" t="s">
        <v>318</v>
      </c>
      <c r="F68" s="279" t="s">
        <v>319</v>
      </c>
      <c r="G68" s="47"/>
      <c r="H68" s="47"/>
      <c r="I68" s="47"/>
      <c r="J68" s="121" t="s">
        <v>1556</v>
      </c>
    </row>
    <row r="69" spans="2:10" ht="150" x14ac:dyDescent="0.25">
      <c r="B69" s="49"/>
      <c r="C69" s="53"/>
      <c r="D69" s="279" t="s">
        <v>320</v>
      </c>
      <c r="E69" s="279" t="s">
        <v>321</v>
      </c>
      <c r="F69" s="279" t="s">
        <v>322</v>
      </c>
      <c r="G69" s="47"/>
      <c r="H69" s="47"/>
      <c r="I69" s="47"/>
      <c r="J69" s="121" t="s">
        <v>1557</v>
      </c>
    </row>
    <row r="70" spans="2:10" ht="45" x14ac:dyDescent="0.25">
      <c r="B70" s="49"/>
      <c r="C70" s="53"/>
      <c r="D70" s="279" t="s">
        <v>323</v>
      </c>
      <c r="E70" s="279" t="s">
        <v>324</v>
      </c>
      <c r="F70" s="279" t="s">
        <v>1382</v>
      </c>
      <c r="G70" s="47"/>
      <c r="H70" s="47"/>
      <c r="I70" s="47"/>
      <c r="J70" s="121" t="s">
        <v>6</v>
      </c>
    </row>
    <row r="71" spans="2:10" x14ac:dyDescent="0.25">
      <c r="B71" s="49"/>
      <c r="C71" s="53"/>
      <c r="D71" s="158"/>
      <c r="E71" s="158"/>
      <c r="F71" s="158"/>
      <c r="G71" s="47"/>
      <c r="H71" s="47"/>
      <c r="I71" s="47"/>
      <c r="J71" s="130"/>
    </row>
    <row r="72" spans="2:10" x14ac:dyDescent="0.25">
      <c r="B72" s="49"/>
      <c r="C72" s="53"/>
      <c r="D72" s="158"/>
      <c r="E72" s="158"/>
      <c r="F72" s="158"/>
      <c r="G72" s="47"/>
      <c r="H72" s="47"/>
      <c r="I72" s="47"/>
      <c r="J72" s="130"/>
    </row>
    <row r="73" spans="2:10" x14ac:dyDescent="0.25">
      <c r="B73" s="49"/>
      <c r="C73" s="53"/>
      <c r="D73" s="158"/>
      <c r="E73" s="158"/>
      <c r="F73" s="158"/>
      <c r="G73" s="47"/>
      <c r="H73" s="47"/>
      <c r="I73" s="47"/>
      <c r="J73" s="130"/>
    </row>
    <row r="74" spans="2:10" x14ac:dyDescent="0.25">
      <c r="B74" s="49"/>
      <c r="C74" s="53"/>
      <c r="D74" s="158"/>
      <c r="E74" s="158"/>
      <c r="F74" s="158"/>
      <c r="G74" s="47"/>
      <c r="H74" s="47"/>
      <c r="I74" s="47"/>
      <c r="J74" s="130"/>
    </row>
    <row r="75" spans="2:10" x14ac:dyDescent="0.25">
      <c r="B75" s="49"/>
      <c r="C75" s="53"/>
      <c r="D75" s="158"/>
      <c r="E75" s="158"/>
      <c r="F75" s="158"/>
      <c r="G75" s="47"/>
      <c r="H75" s="47"/>
      <c r="I75" s="47"/>
      <c r="J75" s="130"/>
    </row>
    <row r="76" spans="2:10" x14ac:dyDescent="0.25">
      <c r="B76" s="49"/>
      <c r="C76" s="53"/>
      <c r="D76" s="158"/>
      <c r="E76" s="158"/>
      <c r="F76" s="158"/>
      <c r="G76" s="47"/>
      <c r="H76" s="47"/>
      <c r="I76" s="47"/>
      <c r="J76" s="130"/>
    </row>
    <row r="77" spans="2:10" x14ac:dyDescent="0.25">
      <c r="B77" s="49"/>
      <c r="C77" s="53"/>
      <c r="D77" s="158"/>
      <c r="E77" s="158"/>
      <c r="F77" s="158"/>
      <c r="G77" s="47"/>
      <c r="H77" s="47"/>
      <c r="I77" s="47"/>
      <c r="J77" s="130"/>
    </row>
    <row r="78" spans="2:10" x14ac:dyDescent="0.25">
      <c r="B78" s="49"/>
      <c r="C78" s="53"/>
      <c r="D78" s="158"/>
      <c r="E78" s="158"/>
      <c r="F78" s="158"/>
      <c r="G78" s="47"/>
      <c r="H78" s="47"/>
      <c r="I78" s="47"/>
      <c r="J78" s="130"/>
    </row>
    <row r="79" spans="2:10" x14ac:dyDescent="0.25">
      <c r="B79" s="49"/>
      <c r="C79" s="53"/>
      <c r="D79" s="158"/>
      <c r="E79" s="158"/>
      <c r="F79" s="158"/>
      <c r="G79" s="47"/>
      <c r="H79" s="47"/>
      <c r="I79" s="47"/>
      <c r="J79" s="130"/>
    </row>
    <row r="80" spans="2:10" x14ac:dyDescent="0.25">
      <c r="B80" s="49"/>
      <c r="C80" s="53"/>
      <c r="D80" s="158"/>
      <c r="E80" s="158"/>
      <c r="F80" s="158"/>
      <c r="G80" s="47"/>
      <c r="H80" s="47"/>
      <c r="I80" s="47"/>
      <c r="J80" s="130"/>
    </row>
    <row r="81" spans="2:10" x14ac:dyDescent="0.25">
      <c r="B81" s="49"/>
      <c r="C81" s="53"/>
      <c r="D81" s="158"/>
      <c r="E81" s="158"/>
      <c r="F81" s="158"/>
      <c r="G81" s="47"/>
      <c r="H81" s="47"/>
      <c r="I81" s="47"/>
      <c r="J81" s="130"/>
    </row>
    <row r="82" spans="2:10" ht="120" x14ac:dyDescent="0.25">
      <c r="B82" s="49" t="s">
        <v>1332</v>
      </c>
      <c r="C82" s="279" t="s">
        <v>1383</v>
      </c>
      <c r="D82" s="279" t="s">
        <v>1384</v>
      </c>
      <c r="E82" s="279" t="s">
        <v>1385</v>
      </c>
      <c r="F82" s="279" t="s">
        <v>1386</v>
      </c>
      <c r="G82" s="47"/>
      <c r="H82" s="47"/>
      <c r="I82" s="47"/>
      <c r="J82" s="121" t="s">
        <v>1472</v>
      </c>
    </row>
    <row r="83" spans="2:10" x14ac:dyDescent="0.25">
      <c r="B83" s="49"/>
      <c r="C83" s="53"/>
      <c r="D83" s="279" t="s">
        <v>1387</v>
      </c>
      <c r="E83" s="279" t="s">
        <v>1388</v>
      </c>
      <c r="F83" s="279" t="s">
        <v>1389</v>
      </c>
      <c r="G83" s="47"/>
      <c r="H83" s="47"/>
      <c r="I83" s="47"/>
      <c r="J83" s="121" t="s">
        <v>1472</v>
      </c>
    </row>
    <row r="84" spans="2:10" ht="75" x14ac:dyDescent="0.25">
      <c r="B84" s="49"/>
      <c r="C84" s="53"/>
      <c r="D84" s="279" t="s">
        <v>1390</v>
      </c>
      <c r="E84" s="279" t="s">
        <v>1391</v>
      </c>
      <c r="F84" s="279" t="s">
        <v>1392</v>
      </c>
      <c r="G84" s="47"/>
      <c r="H84" s="47"/>
      <c r="I84" s="47"/>
      <c r="J84" s="121" t="s">
        <v>562</v>
      </c>
    </row>
    <row r="85" spans="2:10" x14ac:dyDescent="0.25">
      <c r="B85" s="49"/>
      <c r="C85" s="53"/>
      <c r="D85" s="158"/>
      <c r="E85" s="158"/>
      <c r="F85" s="158"/>
      <c r="G85" s="47"/>
      <c r="H85" s="47"/>
      <c r="I85" s="47"/>
      <c r="J85" s="130"/>
    </row>
    <row r="86" spans="2:10" x14ac:dyDescent="0.25">
      <c r="B86" s="49"/>
      <c r="C86" s="53"/>
      <c r="D86" s="158"/>
      <c r="E86" s="158"/>
      <c r="F86" s="158"/>
      <c r="G86" s="47"/>
      <c r="H86" s="47"/>
      <c r="I86" s="47"/>
      <c r="J86" s="130"/>
    </row>
    <row r="87" spans="2:10" x14ac:dyDescent="0.25">
      <c r="B87" s="49"/>
      <c r="C87" s="53"/>
      <c r="D87" s="158"/>
      <c r="E87" s="158"/>
      <c r="F87" s="158"/>
      <c r="G87" s="47"/>
      <c r="H87" s="47"/>
      <c r="I87" s="47"/>
      <c r="J87" s="130"/>
    </row>
    <row r="88" spans="2:10" x14ac:dyDescent="0.25">
      <c r="B88" s="49"/>
      <c r="C88" s="53"/>
      <c r="D88" s="158"/>
      <c r="E88" s="158"/>
      <c r="F88" s="158"/>
      <c r="G88" s="47"/>
      <c r="H88" s="47"/>
      <c r="I88" s="47"/>
      <c r="J88" s="130"/>
    </row>
    <row r="89" spans="2:10" x14ac:dyDescent="0.25">
      <c r="B89" s="49"/>
      <c r="C89" s="53"/>
      <c r="D89" s="158"/>
      <c r="E89" s="158"/>
      <c r="F89" s="158"/>
      <c r="G89" s="47"/>
      <c r="H89" s="47"/>
      <c r="I89" s="47"/>
      <c r="J89" s="130"/>
    </row>
    <row r="90" spans="2:10" x14ac:dyDescent="0.25">
      <c r="B90" s="49"/>
      <c r="C90" s="53"/>
      <c r="D90" s="158"/>
      <c r="E90" s="158"/>
      <c r="F90" s="158"/>
      <c r="G90" s="47"/>
      <c r="H90" s="47"/>
      <c r="I90" s="47"/>
      <c r="J90" s="130"/>
    </row>
    <row r="91" spans="2:10" x14ac:dyDescent="0.25">
      <c r="B91" s="49"/>
      <c r="C91" s="53"/>
      <c r="D91" s="158"/>
      <c r="E91" s="158"/>
      <c r="F91" s="158"/>
      <c r="G91" s="47"/>
      <c r="H91" s="47"/>
      <c r="I91" s="47"/>
      <c r="J91" s="130"/>
    </row>
    <row r="92" spans="2:10" x14ac:dyDescent="0.25">
      <c r="B92" s="49"/>
      <c r="C92" s="53"/>
      <c r="D92" s="158"/>
      <c r="E92" s="158"/>
      <c r="F92" s="158"/>
      <c r="G92" s="47"/>
      <c r="H92" s="47"/>
      <c r="I92" s="47"/>
      <c r="J92" s="130"/>
    </row>
    <row r="93" spans="2:10" x14ac:dyDescent="0.25">
      <c r="B93" s="49"/>
      <c r="C93" s="53"/>
      <c r="D93" s="158"/>
      <c r="E93" s="158"/>
      <c r="F93" s="158"/>
      <c r="G93" s="47"/>
      <c r="H93" s="47"/>
      <c r="I93" s="47"/>
      <c r="J93" s="130"/>
    </row>
    <row r="94" spans="2:10" x14ac:dyDescent="0.25">
      <c r="B94" s="49"/>
      <c r="C94" s="53"/>
      <c r="D94" s="158"/>
      <c r="E94" s="158"/>
      <c r="F94" s="158"/>
      <c r="G94" s="47"/>
      <c r="H94" s="47"/>
      <c r="I94" s="47"/>
      <c r="J94" s="130"/>
    </row>
    <row r="95" spans="2:10" x14ac:dyDescent="0.25">
      <c r="B95" s="49"/>
      <c r="C95" s="53"/>
      <c r="D95" s="158"/>
      <c r="E95" s="158"/>
      <c r="F95" s="158"/>
      <c r="G95" s="47"/>
      <c r="H95" s="47"/>
      <c r="I95" s="47"/>
      <c r="J95" s="130"/>
    </row>
    <row r="96" spans="2:10" x14ac:dyDescent="0.25">
      <c r="B96" s="49"/>
      <c r="C96" s="53"/>
      <c r="D96" s="158"/>
      <c r="E96" s="158"/>
      <c r="F96" s="158"/>
      <c r="G96" s="47"/>
      <c r="H96" s="47"/>
      <c r="I96" s="47"/>
      <c r="J96" s="130"/>
    </row>
    <row r="97" spans="2:10" x14ac:dyDescent="0.25">
      <c r="B97" s="49" t="s">
        <v>1333</v>
      </c>
      <c r="C97" s="158"/>
      <c r="D97" s="158"/>
      <c r="E97" s="158"/>
      <c r="F97" s="158"/>
      <c r="G97" s="47"/>
      <c r="H97" s="47"/>
      <c r="I97" s="47"/>
      <c r="J97" s="130"/>
    </row>
    <row r="98" spans="2:10" x14ac:dyDescent="0.25">
      <c r="B98" s="49"/>
      <c r="C98" s="53"/>
      <c r="D98" s="158"/>
      <c r="E98" s="158"/>
      <c r="F98" s="158"/>
      <c r="G98" s="47"/>
      <c r="H98" s="47"/>
      <c r="I98" s="47"/>
      <c r="J98" s="130"/>
    </row>
    <row r="99" spans="2:10" x14ac:dyDescent="0.25">
      <c r="B99" s="49"/>
      <c r="C99" s="53"/>
      <c r="D99" s="158"/>
      <c r="E99" s="158"/>
      <c r="F99" s="158"/>
      <c r="G99" s="47"/>
      <c r="H99" s="47"/>
      <c r="I99" s="47"/>
      <c r="J99" s="130"/>
    </row>
    <row r="100" spans="2:10" x14ac:dyDescent="0.25">
      <c r="B100" s="49"/>
      <c r="C100" s="53"/>
      <c r="D100" s="158"/>
      <c r="E100" s="158"/>
      <c r="F100" s="158"/>
      <c r="G100" s="47"/>
      <c r="H100" s="47"/>
      <c r="I100" s="47"/>
      <c r="J100" s="130"/>
    </row>
    <row r="101" spans="2:10" x14ac:dyDescent="0.25">
      <c r="B101" s="49"/>
      <c r="C101" s="53"/>
      <c r="D101" s="158"/>
      <c r="E101" s="158"/>
      <c r="F101" s="158"/>
      <c r="G101" s="47"/>
      <c r="H101" s="47"/>
      <c r="I101" s="47"/>
      <c r="J101" s="130"/>
    </row>
    <row r="102" spans="2:10" x14ac:dyDescent="0.25">
      <c r="B102" s="49"/>
      <c r="C102" s="53"/>
      <c r="D102" s="158"/>
      <c r="E102" s="158"/>
      <c r="F102" s="158"/>
      <c r="G102" s="47"/>
      <c r="H102" s="47"/>
      <c r="I102" s="47"/>
      <c r="J102" s="130"/>
    </row>
    <row r="103" spans="2:10" x14ac:dyDescent="0.25">
      <c r="B103" s="49"/>
      <c r="C103" s="53"/>
      <c r="D103" s="158"/>
      <c r="E103" s="158"/>
      <c r="F103" s="158"/>
      <c r="G103" s="47"/>
      <c r="H103" s="47"/>
      <c r="I103" s="47"/>
      <c r="J103" s="130"/>
    </row>
    <row r="104" spans="2:10" x14ac:dyDescent="0.25">
      <c r="B104" s="49"/>
      <c r="C104" s="53"/>
      <c r="D104" s="158"/>
      <c r="E104" s="158"/>
      <c r="F104" s="158"/>
      <c r="G104" s="47"/>
      <c r="H104" s="47"/>
      <c r="I104" s="47"/>
      <c r="J104" s="130"/>
    </row>
    <row r="105" spans="2:10" x14ac:dyDescent="0.25">
      <c r="B105" s="49"/>
      <c r="C105" s="53"/>
      <c r="D105" s="158"/>
      <c r="E105" s="158"/>
      <c r="F105" s="158"/>
      <c r="G105" s="47"/>
      <c r="H105" s="47"/>
      <c r="I105" s="47"/>
      <c r="J105" s="130"/>
    </row>
    <row r="106" spans="2:10" x14ac:dyDescent="0.25">
      <c r="B106" s="49"/>
      <c r="C106" s="53"/>
      <c r="D106" s="158"/>
      <c r="E106" s="158"/>
      <c r="F106" s="158"/>
      <c r="G106" s="47"/>
      <c r="H106" s="47"/>
      <c r="I106" s="47"/>
      <c r="J106" s="130"/>
    </row>
    <row r="107" spans="2:10" x14ac:dyDescent="0.25">
      <c r="B107" s="49"/>
      <c r="C107" s="53"/>
      <c r="D107" s="158"/>
      <c r="E107" s="158"/>
      <c r="F107" s="158"/>
      <c r="G107" s="47"/>
      <c r="H107" s="47"/>
      <c r="I107" s="47"/>
      <c r="J107" s="130"/>
    </row>
    <row r="108" spans="2:10" x14ac:dyDescent="0.25">
      <c r="B108" s="49"/>
      <c r="C108" s="53"/>
      <c r="D108" s="158"/>
      <c r="E108" s="158"/>
      <c r="F108" s="158"/>
      <c r="G108" s="47"/>
      <c r="H108" s="47"/>
      <c r="I108" s="47"/>
      <c r="J108" s="130"/>
    </row>
    <row r="109" spans="2:10" x14ac:dyDescent="0.25">
      <c r="B109" s="49"/>
      <c r="C109" s="53"/>
      <c r="D109" s="158"/>
      <c r="E109" s="158"/>
      <c r="F109" s="158"/>
      <c r="G109" s="47"/>
      <c r="H109" s="47"/>
      <c r="I109" s="47"/>
      <c r="J109" s="130"/>
    </row>
    <row r="110" spans="2:10" x14ac:dyDescent="0.25">
      <c r="B110" s="49"/>
      <c r="C110" s="53"/>
      <c r="D110" s="158"/>
      <c r="E110" s="158"/>
      <c r="F110" s="158"/>
      <c r="G110" s="47"/>
      <c r="H110" s="47"/>
      <c r="I110" s="47"/>
      <c r="J110" s="130"/>
    </row>
    <row r="111" spans="2:10" x14ac:dyDescent="0.25">
      <c r="B111" s="49"/>
      <c r="C111" s="53"/>
      <c r="D111" s="158"/>
      <c r="E111" s="158"/>
      <c r="F111" s="158"/>
      <c r="G111" s="47"/>
      <c r="H111" s="47"/>
      <c r="I111" s="47"/>
      <c r="J111" s="130"/>
    </row>
    <row r="112" spans="2:10" x14ac:dyDescent="0.25">
      <c r="B112" s="49" t="s">
        <v>257</v>
      </c>
      <c r="C112" s="158"/>
      <c r="D112" s="158"/>
      <c r="E112" s="158"/>
      <c r="F112" s="158"/>
      <c r="G112" s="47"/>
      <c r="H112" s="47"/>
      <c r="I112" s="47"/>
      <c r="J112" s="130"/>
    </row>
    <row r="113" spans="2:10" x14ac:dyDescent="0.25">
      <c r="B113" s="49"/>
      <c r="C113" s="53"/>
      <c r="D113" s="158"/>
      <c r="E113" s="158"/>
      <c r="F113" s="158"/>
      <c r="G113" s="47"/>
      <c r="H113" s="47"/>
      <c r="I113" s="47"/>
      <c r="J113" s="130"/>
    </row>
    <row r="114" spans="2:10" x14ac:dyDescent="0.25">
      <c r="B114" s="49"/>
      <c r="C114" s="53"/>
      <c r="D114" s="158"/>
      <c r="E114" s="158"/>
      <c r="F114" s="158"/>
      <c r="G114" s="47"/>
      <c r="H114" s="47"/>
      <c r="I114" s="47"/>
      <c r="J114" s="130"/>
    </row>
    <row r="115" spans="2:10" x14ac:dyDescent="0.25">
      <c r="B115" s="49"/>
      <c r="C115" s="53"/>
      <c r="D115" s="158"/>
      <c r="E115" s="158"/>
      <c r="F115" s="158"/>
      <c r="G115" s="47"/>
      <c r="H115" s="47"/>
      <c r="I115" s="47"/>
      <c r="J115" s="130"/>
    </row>
    <row r="116" spans="2:10" x14ac:dyDescent="0.25">
      <c r="B116" s="49"/>
      <c r="C116" s="53"/>
      <c r="D116" s="158"/>
      <c r="E116" s="158"/>
      <c r="F116" s="158"/>
      <c r="G116" s="47"/>
      <c r="H116" s="47"/>
      <c r="I116" s="47"/>
      <c r="J116" s="130"/>
    </row>
    <row r="117" spans="2:10" x14ac:dyDescent="0.25">
      <c r="B117" s="49"/>
      <c r="C117" s="53"/>
      <c r="D117" s="158"/>
      <c r="E117" s="158"/>
      <c r="F117" s="158"/>
      <c r="G117" s="47"/>
      <c r="H117" s="47"/>
      <c r="I117" s="47"/>
      <c r="J117" s="130"/>
    </row>
    <row r="118" spans="2:10" x14ac:dyDescent="0.25">
      <c r="B118" s="49"/>
      <c r="C118" s="53"/>
      <c r="D118" s="158"/>
      <c r="E118" s="158"/>
      <c r="F118" s="158"/>
      <c r="G118" s="47"/>
      <c r="H118" s="47"/>
      <c r="I118" s="47"/>
      <c r="J118" s="130"/>
    </row>
    <row r="119" spans="2:10" x14ac:dyDescent="0.25">
      <c r="B119" s="49"/>
      <c r="C119" s="53"/>
      <c r="D119" s="158"/>
      <c r="E119" s="158"/>
      <c r="F119" s="158"/>
      <c r="G119" s="47"/>
      <c r="H119" s="47"/>
      <c r="I119" s="47"/>
      <c r="J119" s="130"/>
    </row>
    <row r="120" spans="2:10" x14ac:dyDescent="0.25">
      <c r="B120" s="49"/>
      <c r="C120" s="53"/>
      <c r="D120" s="158"/>
      <c r="E120" s="158"/>
      <c r="F120" s="158"/>
      <c r="G120" s="47"/>
      <c r="H120" s="47"/>
      <c r="I120" s="47"/>
      <c r="J120" s="130"/>
    </row>
    <row r="121" spans="2:10" x14ac:dyDescent="0.25">
      <c r="B121" s="49"/>
      <c r="C121" s="53"/>
      <c r="D121" s="158"/>
      <c r="E121" s="158"/>
      <c r="F121" s="158"/>
      <c r="G121" s="47"/>
      <c r="H121" s="47"/>
      <c r="I121" s="47"/>
      <c r="J121" s="130"/>
    </row>
    <row r="122" spans="2:10" x14ac:dyDescent="0.25">
      <c r="B122" s="49"/>
      <c r="C122" s="53"/>
      <c r="D122" s="158"/>
      <c r="E122" s="158"/>
      <c r="F122" s="158"/>
      <c r="G122" s="47"/>
      <c r="H122" s="47"/>
      <c r="I122" s="47"/>
      <c r="J122" s="130"/>
    </row>
    <row r="123" spans="2:10" x14ac:dyDescent="0.25">
      <c r="B123" s="49"/>
      <c r="C123" s="53"/>
      <c r="D123" s="158"/>
      <c r="E123" s="158"/>
      <c r="F123" s="158"/>
      <c r="G123" s="47"/>
      <c r="H123" s="47"/>
      <c r="I123" s="47"/>
      <c r="J123" s="130"/>
    </row>
    <row r="124" spans="2:10" x14ac:dyDescent="0.25">
      <c r="B124" s="49"/>
      <c r="C124" s="53"/>
      <c r="D124" s="158"/>
      <c r="E124" s="158"/>
      <c r="F124" s="158"/>
      <c r="G124" s="47"/>
      <c r="H124" s="47"/>
      <c r="I124" s="47"/>
      <c r="J124" s="130"/>
    </row>
    <row r="125" spans="2:10" x14ac:dyDescent="0.25">
      <c r="B125" s="49"/>
      <c r="C125" s="53"/>
      <c r="D125" s="158"/>
      <c r="E125" s="158"/>
      <c r="F125" s="158"/>
      <c r="G125" s="47"/>
      <c r="H125" s="47"/>
      <c r="I125" s="47"/>
      <c r="J125" s="130"/>
    </row>
    <row r="126" spans="2:10" x14ac:dyDescent="0.25">
      <c r="B126" s="49"/>
      <c r="C126" s="53"/>
      <c r="D126" s="158"/>
      <c r="E126" s="158"/>
      <c r="F126" s="158"/>
      <c r="G126" s="47"/>
      <c r="H126" s="47"/>
      <c r="I126" s="47"/>
      <c r="J126" s="130"/>
    </row>
    <row r="127" spans="2:10" x14ac:dyDescent="0.25">
      <c r="B127" s="49" t="s">
        <v>263</v>
      </c>
      <c r="C127" s="158"/>
      <c r="D127" s="158"/>
      <c r="E127" s="158"/>
      <c r="F127" s="158"/>
      <c r="G127" s="47"/>
      <c r="H127" s="47"/>
      <c r="I127" s="47"/>
      <c r="J127" s="130"/>
    </row>
    <row r="128" spans="2:10" x14ac:dyDescent="0.25">
      <c r="B128" s="49"/>
      <c r="C128" s="53"/>
      <c r="D128" s="158"/>
      <c r="E128" s="158"/>
      <c r="F128" s="158"/>
      <c r="G128" s="47"/>
      <c r="H128" s="47"/>
      <c r="I128" s="47"/>
      <c r="J128" s="130"/>
    </row>
    <row r="129" spans="2:10" x14ac:dyDescent="0.25">
      <c r="B129" s="49"/>
      <c r="C129" s="53"/>
      <c r="D129" s="158"/>
      <c r="E129" s="158"/>
      <c r="F129" s="158"/>
      <c r="G129" s="47"/>
      <c r="H129" s="47"/>
      <c r="I129" s="47"/>
      <c r="J129" s="130"/>
    </row>
    <row r="130" spans="2:10" x14ac:dyDescent="0.25">
      <c r="B130" s="49"/>
      <c r="C130" s="53"/>
      <c r="D130" s="158"/>
      <c r="E130" s="158"/>
      <c r="F130" s="158"/>
      <c r="G130" s="47"/>
      <c r="H130" s="47"/>
      <c r="I130" s="47"/>
      <c r="J130" s="130"/>
    </row>
    <row r="131" spans="2:10" x14ac:dyDescent="0.25">
      <c r="B131" s="49"/>
      <c r="C131" s="53"/>
      <c r="D131" s="158"/>
      <c r="E131" s="158"/>
      <c r="F131" s="158"/>
      <c r="G131" s="47"/>
      <c r="H131" s="47"/>
      <c r="I131" s="47"/>
      <c r="J131" s="130"/>
    </row>
    <row r="132" spans="2:10" x14ac:dyDescent="0.25">
      <c r="B132" s="49"/>
      <c r="C132" s="53"/>
      <c r="D132" s="158"/>
      <c r="E132" s="158"/>
      <c r="F132" s="158"/>
      <c r="G132" s="47"/>
      <c r="H132" s="47"/>
      <c r="I132" s="47"/>
      <c r="J132" s="130"/>
    </row>
    <row r="133" spans="2:10" x14ac:dyDescent="0.25">
      <c r="B133" s="49"/>
      <c r="C133" s="53"/>
      <c r="D133" s="158"/>
      <c r="E133" s="158"/>
      <c r="F133" s="158"/>
      <c r="G133" s="47"/>
      <c r="H133" s="47"/>
      <c r="I133" s="47"/>
      <c r="J133" s="130"/>
    </row>
    <row r="134" spans="2:10" x14ac:dyDescent="0.25">
      <c r="B134" s="49"/>
      <c r="C134" s="53"/>
      <c r="D134" s="158"/>
      <c r="E134" s="158"/>
      <c r="F134" s="158"/>
      <c r="G134" s="47"/>
      <c r="H134" s="47"/>
      <c r="I134" s="47"/>
      <c r="J134" s="130"/>
    </row>
    <row r="135" spans="2:10" x14ac:dyDescent="0.25">
      <c r="B135" s="49"/>
      <c r="C135" s="53"/>
      <c r="D135" s="158"/>
      <c r="E135" s="158"/>
      <c r="F135" s="158"/>
      <c r="G135" s="47"/>
      <c r="H135" s="47"/>
      <c r="I135" s="47"/>
      <c r="J135" s="130"/>
    </row>
    <row r="136" spans="2:10" x14ac:dyDescent="0.25">
      <c r="B136" s="49"/>
      <c r="C136" s="53"/>
      <c r="D136" s="158"/>
      <c r="E136" s="158"/>
      <c r="F136" s="158"/>
      <c r="G136" s="47"/>
      <c r="H136" s="47"/>
      <c r="I136" s="47"/>
      <c r="J136" s="130"/>
    </row>
    <row r="137" spans="2:10" x14ac:dyDescent="0.25">
      <c r="B137" s="49"/>
      <c r="C137" s="53"/>
      <c r="D137" s="158"/>
      <c r="E137" s="158"/>
      <c r="F137" s="158"/>
      <c r="G137" s="47"/>
      <c r="H137" s="47"/>
      <c r="I137" s="47"/>
      <c r="J137" s="130"/>
    </row>
    <row r="138" spans="2:10" x14ac:dyDescent="0.25">
      <c r="B138" s="49"/>
      <c r="C138" s="53"/>
      <c r="D138" s="158"/>
      <c r="E138" s="158"/>
      <c r="F138" s="158"/>
      <c r="G138" s="47"/>
      <c r="H138" s="47"/>
      <c r="I138" s="47"/>
      <c r="J138" s="130"/>
    </row>
    <row r="139" spans="2:10" x14ac:dyDescent="0.25">
      <c r="B139" s="49"/>
      <c r="C139" s="53"/>
      <c r="D139" s="158"/>
      <c r="E139" s="158"/>
      <c r="F139" s="158"/>
      <c r="G139" s="47"/>
      <c r="H139" s="47"/>
      <c r="I139" s="47"/>
      <c r="J139" s="130"/>
    </row>
    <row r="140" spans="2:10" x14ac:dyDescent="0.25">
      <c r="B140" s="49"/>
      <c r="C140" s="53"/>
      <c r="D140" s="158"/>
      <c r="E140" s="158"/>
      <c r="F140" s="158"/>
      <c r="G140" s="47"/>
      <c r="H140" s="47"/>
      <c r="I140" s="47"/>
      <c r="J140" s="130"/>
    </row>
    <row r="141" spans="2:10" x14ac:dyDescent="0.25">
      <c r="B141" s="49"/>
      <c r="C141" s="53"/>
      <c r="D141" s="158"/>
      <c r="E141" s="158"/>
      <c r="F141" s="158"/>
      <c r="G141" s="47"/>
      <c r="H141" s="47"/>
      <c r="I141" s="47"/>
      <c r="J141" s="130"/>
    </row>
    <row r="142" spans="2:10" x14ac:dyDescent="0.25">
      <c r="B142" s="49" t="s">
        <v>264</v>
      </c>
      <c r="C142" s="158"/>
      <c r="D142" s="158"/>
      <c r="E142" s="158"/>
      <c r="F142" s="158"/>
      <c r="G142" s="47"/>
      <c r="H142" s="47"/>
      <c r="I142" s="47"/>
      <c r="J142" s="130"/>
    </row>
    <row r="143" spans="2:10" x14ac:dyDescent="0.25">
      <c r="B143" s="49"/>
      <c r="C143" s="53"/>
      <c r="D143" s="158"/>
      <c r="E143" s="158"/>
      <c r="F143" s="158"/>
      <c r="G143" s="47"/>
      <c r="H143" s="47"/>
      <c r="I143" s="47"/>
      <c r="J143" s="130"/>
    </row>
    <row r="144" spans="2:10" x14ac:dyDescent="0.25">
      <c r="B144" s="49"/>
      <c r="C144" s="53"/>
      <c r="D144" s="158"/>
      <c r="E144" s="158"/>
      <c r="F144" s="158"/>
      <c r="G144" s="47"/>
      <c r="H144" s="47"/>
      <c r="I144" s="47"/>
      <c r="J144" s="130"/>
    </row>
    <row r="145" spans="2:10" x14ac:dyDescent="0.25">
      <c r="B145" s="49"/>
      <c r="C145" s="53"/>
      <c r="D145" s="158"/>
      <c r="E145" s="158"/>
      <c r="F145" s="158"/>
      <c r="G145" s="47"/>
      <c r="H145" s="47"/>
      <c r="I145" s="47"/>
      <c r="J145" s="130"/>
    </row>
    <row r="146" spans="2:10" x14ac:dyDescent="0.25">
      <c r="B146" s="49"/>
      <c r="C146" s="53"/>
      <c r="D146" s="158"/>
      <c r="E146" s="158"/>
      <c r="F146" s="158"/>
      <c r="G146" s="47"/>
      <c r="H146" s="47"/>
      <c r="I146" s="47"/>
      <c r="J146" s="130"/>
    </row>
    <row r="147" spans="2:10" x14ac:dyDescent="0.25">
      <c r="B147" s="49"/>
      <c r="C147" s="53"/>
      <c r="D147" s="158"/>
      <c r="E147" s="158"/>
      <c r="F147" s="158"/>
      <c r="G147" s="47"/>
      <c r="H147" s="47"/>
      <c r="I147" s="47"/>
      <c r="J147" s="130"/>
    </row>
    <row r="148" spans="2:10" x14ac:dyDescent="0.25">
      <c r="B148" s="49"/>
      <c r="C148" s="53"/>
      <c r="D148" s="158"/>
      <c r="E148" s="158"/>
      <c r="F148" s="158"/>
      <c r="G148" s="47"/>
      <c r="H148" s="47"/>
      <c r="I148" s="47"/>
      <c r="J148" s="130"/>
    </row>
    <row r="149" spans="2:10" x14ac:dyDescent="0.25">
      <c r="B149" s="49"/>
      <c r="C149" s="53"/>
      <c r="D149" s="158"/>
      <c r="E149" s="158"/>
      <c r="F149" s="158"/>
      <c r="G149" s="47"/>
      <c r="H149" s="47"/>
      <c r="I149" s="47"/>
      <c r="J149" s="130"/>
    </row>
    <row r="150" spans="2:10" x14ac:dyDescent="0.25">
      <c r="B150" s="49"/>
      <c r="C150" s="53"/>
      <c r="D150" s="158"/>
      <c r="E150" s="158"/>
      <c r="F150" s="158"/>
      <c r="G150" s="47"/>
      <c r="H150" s="47"/>
      <c r="I150" s="47"/>
      <c r="J150" s="130"/>
    </row>
    <row r="151" spans="2:10" x14ac:dyDescent="0.25">
      <c r="B151" s="49"/>
      <c r="C151" s="53"/>
      <c r="D151" s="158"/>
      <c r="E151" s="158"/>
      <c r="F151" s="158"/>
      <c r="G151" s="47"/>
      <c r="H151" s="47"/>
      <c r="I151" s="47"/>
      <c r="J151" s="130"/>
    </row>
    <row r="152" spans="2:10" x14ac:dyDescent="0.25">
      <c r="B152" s="49"/>
      <c r="C152" s="53"/>
      <c r="D152" s="158"/>
      <c r="E152" s="158"/>
      <c r="F152" s="158"/>
      <c r="G152" s="47"/>
      <c r="H152" s="47"/>
      <c r="I152" s="47"/>
      <c r="J152" s="130"/>
    </row>
    <row r="153" spans="2:10" x14ac:dyDescent="0.25">
      <c r="B153" s="49"/>
      <c r="C153" s="53"/>
      <c r="D153" s="158"/>
      <c r="E153" s="158"/>
      <c r="F153" s="158"/>
      <c r="G153" s="47"/>
      <c r="H153" s="47"/>
      <c r="I153" s="47"/>
      <c r="J153" s="130"/>
    </row>
    <row r="154" spans="2:10" x14ac:dyDescent="0.25">
      <c r="B154" s="49"/>
      <c r="C154" s="53"/>
      <c r="D154" s="158"/>
      <c r="E154" s="158"/>
      <c r="F154" s="158"/>
      <c r="G154" s="47"/>
      <c r="H154" s="47"/>
      <c r="I154" s="47"/>
      <c r="J154" s="130"/>
    </row>
    <row r="155" spans="2:10" x14ac:dyDescent="0.25">
      <c r="B155" s="49"/>
      <c r="C155" s="53"/>
      <c r="D155" s="158"/>
      <c r="E155" s="158"/>
      <c r="F155" s="158"/>
      <c r="G155" s="47"/>
      <c r="H155" s="47"/>
      <c r="I155" s="47"/>
      <c r="J155" s="130"/>
    </row>
    <row r="156" spans="2:10" x14ac:dyDescent="0.25">
      <c r="B156" s="49"/>
      <c r="C156" s="53"/>
      <c r="D156" s="158"/>
      <c r="E156" s="158"/>
      <c r="F156" s="158"/>
      <c r="G156" s="47"/>
      <c r="H156" s="47"/>
      <c r="I156" s="47"/>
      <c r="J156" s="130"/>
    </row>
    <row r="157" spans="2:10" x14ac:dyDescent="0.25">
      <c r="B157" s="49" t="s">
        <v>265</v>
      </c>
      <c r="C157" s="158"/>
      <c r="D157" s="158"/>
      <c r="E157" s="158"/>
      <c r="F157" s="158"/>
      <c r="G157" s="47"/>
      <c r="H157" s="47"/>
      <c r="I157" s="47"/>
      <c r="J157" s="130"/>
    </row>
    <row r="158" spans="2:10" x14ac:dyDescent="0.25">
      <c r="B158" s="49"/>
      <c r="C158" s="53"/>
      <c r="D158" s="158"/>
      <c r="E158" s="158"/>
      <c r="F158" s="158"/>
      <c r="G158" s="47"/>
      <c r="H158" s="47"/>
      <c r="I158" s="47"/>
      <c r="J158" s="130"/>
    </row>
    <row r="159" spans="2:10" x14ac:dyDescent="0.25">
      <c r="B159" s="49"/>
      <c r="C159" s="53"/>
      <c r="D159" s="158"/>
      <c r="E159" s="158"/>
      <c r="F159" s="158"/>
      <c r="G159" s="47"/>
      <c r="H159" s="47"/>
      <c r="I159" s="47"/>
      <c r="J159" s="130"/>
    </row>
    <row r="160" spans="2:10" x14ac:dyDescent="0.25">
      <c r="B160" s="49"/>
      <c r="C160" s="53"/>
      <c r="D160" s="158"/>
      <c r="E160" s="158"/>
      <c r="F160" s="158"/>
      <c r="G160" s="47"/>
      <c r="H160" s="47"/>
      <c r="I160" s="47"/>
      <c r="J160" s="130"/>
    </row>
    <row r="161" spans="2:10" x14ac:dyDescent="0.25">
      <c r="B161" s="49"/>
      <c r="C161" s="53"/>
      <c r="D161" s="158"/>
      <c r="E161" s="158"/>
      <c r="F161" s="158"/>
      <c r="G161" s="47"/>
      <c r="H161" s="47"/>
      <c r="I161" s="47"/>
      <c r="J161" s="130"/>
    </row>
    <row r="162" spans="2:10" x14ac:dyDescent="0.25">
      <c r="B162" s="49"/>
      <c r="C162" s="53"/>
      <c r="D162" s="158"/>
      <c r="E162" s="158"/>
      <c r="F162" s="158"/>
      <c r="G162" s="47"/>
      <c r="H162" s="47"/>
      <c r="I162" s="47"/>
      <c r="J162" s="130"/>
    </row>
    <row r="163" spans="2:10" x14ac:dyDescent="0.25">
      <c r="B163" s="49"/>
      <c r="C163" s="53"/>
      <c r="D163" s="158"/>
      <c r="E163" s="158"/>
      <c r="F163" s="158"/>
      <c r="G163" s="47"/>
      <c r="H163" s="47"/>
      <c r="I163" s="47"/>
      <c r="J163" s="130"/>
    </row>
    <row r="164" spans="2:10" x14ac:dyDescent="0.25">
      <c r="B164" s="49"/>
      <c r="C164" s="53"/>
      <c r="D164" s="158"/>
      <c r="E164" s="158"/>
      <c r="F164" s="158"/>
      <c r="G164" s="47"/>
      <c r="H164" s="47"/>
      <c r="I164" s="47"/>
      <c r="J164" s="130"/>
    </row>
    <row r="165" spans="2:10" x14ac:dyDescent="0.25">
      <c r="B165" s="49"/>
      <c r="C165" s="53"/>
      <c r="D165" s="158"/>
      <c r="E165" s="158"/>
      <c r="F165" s="158"/>
      <c r="G165" s="47"/>
      <c r="H165" s="47"/>
      <c r="I165" s="47"/>
      <c r="J165" s="130"/>
    </row>
    <row r="166" spans="2:10" x14ac:dyDescent="0.25">
      <c r="B166" s="49"/>
      <c r="C166" s="53"/>
      <c r="D166" s="158"/>
      <c r="E166" s="158"/>
      <c r="F166" s="158"/>
      <c r="G166" s="47"/>
      <c r="H166" s="47"/>
      <c r="I166" s="47"/>
      <c r="J166" s="130"/>
    </row>
    <row r="167" spans="2:10" x14ac:dyDescent="0.25">
      <c r="B167" s="49"/>
      <c r="C167" s="53"/>
      <c r="D167" s="158"/>
      <c r="E167" s="158"/>
      <c r="F167" s="158"/>
      <c r="G167" s="47"/>
      <c r="H167" s="47"/>
      <c r="I167" s="47"/>
      <c r="J167" s="130"/>
    </row>
    <row r="168" spans="2:10" x14ac:dyDescent="0.25">
      <c r="B168" s="49"/>
      <c r="C168" s="53"/>
      <c r="D168" s="158"/>
      <c r="E168" s="158"/>
      <c r="F168" s="158"/>
      <c r="G168" s="47"/>
      <c r="H168" s="47"/>
      <c r="I168" s="47"/>
      <c r="J168" s="130"/>
    </row>
    <row r="169" spans="2:10" x14ac:dyDescent="0.25">
      <c r="B169" s="49"/>
      <c r="C169" s="53"/>
      <c r="D169" s="158"/>
      <c r="E169" s="158"/>
      <c r="F169" s="158"/>
      <c r="G169" s="47"/>
      <c r="H169" s="47"/>
      <c r="I169" s="47"/>
      <c r="J169" s="130"/>
    </row>
    <row r="170" spans="2:10" x14ac:dyDescent="0.25">
      <c r="B170" s="49"/>
      <c r="C170" s="53"/>
      <c r="D170" s="158"/>
      <c r="E170" s="158"/>
      <c r="F170" s="158"/>
      <c r="G170" s="47"/>
      <c r="H170" s="47"/>
      <c r="I170" s="47"/>
      <c r="J170" s="130"/>
    </row>
    <row r="171" spans="2:10" x14ac:dyDescent="0.25">
      <c r="B171" s="49"/>
      <c r="C171" s="53"/>
      <c r="D171" s="158"/>
      <c r="E171" s="158"/>
      <c r="F171" s="158"/>
      <c r="G171" s="47"/>
      <c r="H171" s="47"/>
      <c r="I171" s="47"/>
      <c r="J171" s="130"/>
    </row>
    <row r="172" spans="2:10" x14ac:dyDescent="0.25">
      <c r="B172" s="49" t="s">
        <v>266</v>
      </c>
      <c r="C172" s="158"/>
      <c r="D172" s="158"/>
      <c r="E172" s="158"/>
      <c r="F172" s="158"/>
      <c r="G172" s="47"/>
      <c r="H172" s="47"/>
      <c r="I172" s="47"/>
      <c r="J172" s="130"/>
    </row>
    <row r="173" spans="2:10" x14ac:dyDescent="0.25">
      <c r="B173" s="49"/>
      <c r="C173" s="53"/>
      <c r="D173" s="158"/>
      <c r="E173" s="158"/>
      <c r="F173" s="158"/>
      <c r="G173" s="47"/>
      <c r="H173" s="47"/>
      <c r="I173" s="47"/>
      <c r="J173" s="130"/>
    </row>
    <row r="174" spans="2:10" x14ac:dyDescent="0.25">
      <c r="B174" s="49"/>
      <c r="C174" s="53"/>
      <c r="D174" s="158"/>
      <c r="E174" s="158"/>
      <c r="F174" s="158"/>
      <c r="G174" s="47"/>
      <c r="H174" s="47"/>
      <c r="I174" s="47"/>
      <c r="J174" s="130"/>
    </row>
    <row r="175" spans="2:10" x14ac:dyDescent="0.25">
      <c r="B175" s="49"/>
      <c r="C175" s="53"/>
      <c r="D175" s="158"/>
      <c r="E175" s="158"/>
      <c r="F175" s="158"/>
      <c r="G175" s="47"/>
      <c r="H175" s="47"/>
      <c r="I175" s="47"/>
      <c r="J175" s="130"/>
    </row>
    <row r="176" spans="2:10" x14ac:dyDescent="0.25">
      <c r="B176" s="49"/>
      <c r="C176" s="53"/>
      <c r="D176" s="158"/>
      <c r="E176" s="158"/>
      <c r="F176" s="158"/>
      <c r="G176" s="47"/>
      <c r="H176" s="47"/>
      <c r="I176" s="47"/>
      <c r="J176" s="130"/>
    </row>
    <row r="177" spans="2:10" x14ac:dyDescent="0.25">
      <c r="B177" s="49"/>
      <c r="C177" s="53"/>
      <c r="D177" s="158"/>
      <c r="E177" s="158"/>
      <c r="F177" s="158"/>
      <c r="G177" s="47"/>
      <c r="H177" s="47"/>
      <c r="I177" s="47"/>
      <c r="J177" s="130"/>
    </row>
    <row r="178" spans="2:10" x14ac:dyDescent="0.25">
      <c r="B178" s="49"/>
      <c r="C178" s="53"/>
      <c r="D178" s="158"/>
      <c r="E178" s="158"/>
      <c r="F178" s="158"/>
      <c r="G178" s="47"/>
      <c r="H178" s="47"/>
      <c r="I178" s="47"/>
      <c r="J178" s="130"/>
    </row>
    <row r="179" spans="2:10" x14ac:dyDescent="0.25">
      <c r="B179" s="49"/>
      <c r="C179" s="53"/>
      <c r="D179" s="158"/>
      <c r="E179" s="158"/>
      <c r="F179" s="158"/>
      <c r="G179" s="47"/>
      <c r="H179" s="47"/>
      <c r="I179" s="47"/>
      <c r="J179" s="130"/>
    </row>
    <row r="180" spans="2:10" x14ac:dyDescent="0.25">
      <c r="B180" s="49"/>
      <c r="C180" s="53"/>
      <c r="D180" s="158"/>
      <c r="E180" s="158"/>
      <c r="F180" s="158"/>
      <c r="G180" s="47"/>
      <c r="H180" s="47"/>
      <c r="I180" s="47"/>
      <c r="J180" s="130"/>
    </row>
    <row r="181" spans="2:10" x14ac:dyDescent="0.25">
      <c r="B181" s="49"/>
      <c r="C181" s="53"/>
      <c r="D181" s="158"/>
      <c r="E181" s="158"/>
      <c r="F181" s="158"/>
      <c r="G181" s="47"/>
      <c r="H181" s="47"/>
      <c r="I181" s="47"/>
      <c r="J181" s="130"/>
    </row>
    <row r="182" spans="2:10" x14ac:dyDescent="0.25">
      <c r="B182" s="49"/>
      <c r="C182" s="53"/>
      <c r="D182" s="158"/>
      <c r="E182" s="158"/>
      <c r="F182" s="158"/>
      <c r="G182" s="47"/>
      <c r="H182" s="47"/>
      <c r="I182" s="47"/>
      <c r="J182" s="130"/>
    </row>
    <row r="183" spans="2:10" x14ac:dyDescent="0.25">
      <c r="B183" s="49"/>
      <c r="C183" s="53"/>
      <c r="D183" s="158"/>
      <c r="E183" s="158"/>
      <c r="F183" s="158"/>
      <c r="G183" s="47"/>
      <c r="H183" s="47"/>
      <c r="I183" s="47"/>
      <c r="J183" s="130"/>
    </row>
    <row r="184" spans="2:10" x14ac:dyDescent="0.25">
      <c r="B184" s="49"/>
      <c r="C184" s="53"/>
      <c r="D184" s="158"/>
      <c r="E184" s="158"/>
      <c r="F184" s="158"/>
      <c r="G184" s="47"/>
      <c r="H184" s="47"/>
      <c r="I184" s="47"/>
      <c r="J184" s="130"/>
    </row>
    <row r="185" spans="2:10" x14ac:dyDescent="0.25">
      <c r="B185" s="49"/>
      <c r="C185" s="53"/>
      <c r="D185" s="158"/>
      <c r="E185" s="158"/>
      <c r="F185" s="158"/>
      <c r="G185" s="47"/>
      <c r="H185" s="47"/>
      <c r="I185" s="47"/>
      <c r="J185" s="130"/>
    </row>
    <row r="186" spans="2:10" x14ac:dyDescent="0.25">
      <c r="B186" s="49"/>
      <c r="C186" s="53"/>
      <c r="D186" s="158"/>
      <c r="E186" s="158"/>
      <c r="F186" s="158"/>
      <c r="G186" s="47"/>
      <c r="H186" s="47"/>
      <c r="I186" s="47"/>
      <c r="J186" s="130"/>
    </row>
    <row r="187" spans="2:10" x14ac:dyDescent="0.25">
      <c r="B187" s="49" t="s">
        <v>148</v>
      </c>
      <c r="C187" s="158"/>
      <c r="D187" s="158"/>
      <c r="E187" s="158"/>
      <c r="F187" s="158"/>
      <c r="G187" s="47"/>
      <c r="H187" s="47"/>
      <c r="I187" s="47"/>
      <c r="J187" s="130"/>
    </row>
    <row r="188" spans="2:10" x14ac:dyDescent="0.25">
      <c r="B188" s="49"/>
      <c r="C188" s="53"/>
      <c r="D188" s="158"/>
      <c r="E188" s="158"/>
      <c r="F188" s="158"/>
      <c r="G188" s="47"/>
      <c r="H188" s="47"/>
      <c r="I188" s="47"/>
      <c r="J188" s="130"/>
    </row>
    <row r="189" spans="2:10" x14ac:dyDescent="0.25">
      <c r="B189" s="49"/>
      <c r="C189" s="53"/>
      <c r="D189" s="158"/>
      <c r="E189" s="158"/>
      <c r="F189" s="158"/>
      <c r="G189" s="47"/>
      <c r="H189" s="47"/>
      <c r="I189" s="47"/>
      <c r="J189" s="130"/>
    </row>
    <row r="190" spans="2:10" x14ac:dyDescent="0.25">
      <c r="B190" s="49"/>
      <c r="C190" s="53"/>
      <c r="D190" s="158"/>
      <c r="E190" s="158"/>
      <c r="F190" s="158"/>
      <c r="G190" s="47"/>
      <c r="H190" s="47"/>
      <c r="I190" s="47"/>
      <c r="J190" s="130"/>
    </row>
    <row r="191" spans="2:10" x14ac:dyDescent="0.25">
      <c r="B191" s="49"/>
      <c r="C191" s="53"/>
      <c r="D191" s="158"/>
      <c r="E191" s="158"/>
      <c r="F191" s="158"/>
      <c r="G191" s="47"/>
      <c r="H191" s="47"/>
      <c r="I191" s="47"/>
      <c r="J191" s="130"/>
    </row>
    <row r="192" spans="2:10" x14ac:dyDescent="0.25">
      <c r="B192" s="49"/>
      <c r="C192" s="53"/>
      <c r="D192" s="158"/>
      <c r="E192" s="158"/>
      <c r="F192" s="158"/>
      <c r="G192" s="47"/>
      <c r="H192" s="47"/>
      <c r="I192" s="47"/>
      <c r="J192" s="130"/>
    </row>
    <row r="193" spans="2:10" x14ac:dyDescent="0.25">
      <c r="B193" s="49"/>
      <c r="C193" s="53"/>
      <c r="D193" s="158"/>
      <c r="E193" s="158"/>
      <c r="F193" s="158"/>
      <c r="G193" s="47"/>
      <c r="H193" s="47"/>
      <c r="I193" s="47"/>
      <c r="J193" s="130"/>
    </row>
    <row r="194" spans="2:10" x14ac:dyDescent="0.25">
      <c r="B194" s="49"/>
      <c r="C194" s="53"/>
      <c r="D194" s="158"/>
      <c r="E194" s="158"/>
      <c r="F194" s="158"/>
      <c r="G194" s="47"/>
      <c r="H194" s="47"/>
      <c r="I194" s="47"/>
      <c r="J194" s="130"/>
    </row>
    <row r="195" spans="2:10" x14ac:dyDescent="0.25">
      <c r="B195" s="49"/>
      <c r="C195" s="53"/>
      <c r="D195" s="158"/>
      <c r="E195" s="158"/>
      <c r="F195" s="158"/>
      <c r="G195" s="47"/>
      <c r="H195" s="47"/>
      <c r="I195" s="47"/>
      <c r="J195" s="130"/>
    </row>
    <row r="196" spans="2:10" x14ac:dyDescent="0.25">
      <c r="B196" s="49"/>
      <c r="C196" s="53"/>
      <c r="D196" s="158"/>
      <c r="E196" s="158"/>
      <c r="F196" s="158"/>
      <c r="G196" s="47"/>
      <c r="H196" s="47"/>
      <c r="I196" s="47"/>
      <c r="J196" s="130"/>
    </row>
    <row r="197" spans="2:10" x14ac:dyDescent="0.25">
      <c r="B197" s="49"/>
      <c r="C197" s="53"/>
      <c r="D197" s="158"/>
      <c r="E197" s="158"/>
      <c r="F197" s="158"/>
      <c r="G197" s="47"/>
      <c r="H197" s="47"/>
      <c r="I197" s="47"/>
      <c r="J197" s="130"/>
    </row>
    <row r="198" spans="2:10" x14ac:dyDescent="0.25">
      <c r="B198" s="49"/>
      <c r="C198" s="53"/>
      <c r="D198" s="158"/>
      <c r="E198" s="158"/>
      <c r="F198" s="158"/>
      <c r="G198" s="47"/>
      <c r="H198" s="47"/>
      <c r="I198" s="47"/>
      <c r="J198" s="130"/>
    </row>
    <row r="199" spans="2:10" x14ac:dyDescent="0.25">
      <c r="B199" s="49"/>
      <c r="C199" s="53"/>
      <c r="D199" s="158"/>
      <c r="E199" s="158"/>
      <c r="F199" s="158"/>
      <c r="G199" s="47"/>
      <c r="H199" s="47"/>
      <c r="I199" s="47"/>
      <c r="J199" s="130"/>
    </row>
    <row r="200" spans="2:10" x14ac:dyDescent="0.25">
      <c r="B200" s="49"/>
      <c r="C200" s="53"/>
      <c r="D200" s="158"/>
      <c r="E200" s="158"/>
      <c r="F200" s="158"/>
      <c r="G200" s="47"/>
      <c r="H200" s="47"/>
      <c r="I200" s="47"/>
      <c r="J200" s="130"/>
    </row>
    <row r="201" spans="2:10" x14ac:dyDescent="0.25">
      <c r="B201" s="49"/>
      <c r="C201" s="53"/>
      <c r="D201" s="158"/>
      <c r="E201" s="158"/>
      <c r="F201" s="158"/>
      <c r="G201" s="47"/>
      <c r="H201" s="47"/>
      <c r="I201" s="47"/>
      <c r="J201" s="130"/>
    </row>
    <row r="202" spans="2:10" x14ac:dyDescent="0.25">
      <c r="B202" s="49" t="s">
        <v>149</v>
      </c>
      <c r="C202" s="158"/>
      <c r="D202" s="158"/>
      <c r="E202" s="158"/>
      <c r="F202" s="158"/>
      <c r="G202" s="47"/>
      <c r="H202" s="47"/>
      <c r="I202" s="47"/>
      <c r="J202" s="130"/>
    </row>
    <row r="203" spans="2:10" x14ac:dyDescent="0.25">
      <c r="B203" s="49"/>
      <c r="C203" s="53"/>
      <c r="D203" s="158"/>
      <c r="E203" s="158"/>
      <c r="F203" s="158"/>
      <c r="G203" s="47"/>
      <c r="H203" s="47"/>
      <c r="I203" s="47"/>
      <c r="J203" s="130"/>
    </row>
    <row r="204" spans="2:10" x14ac:dyDescent="0.25">
      <c r="B204" s="49"/>
      <c r="C204" s="53"/>
      <c r="D204" s="158"/>
      <c r="E204" s="158"/>
      <c r="F204" s="158"/>
      <c r="G204" s="47"/>
      <c r="H204" s="47"/>
      <c r="I204" s="47"/>
      <c r="J204" s="130"/>
    </row>
    <row r="205" spans="2:10" x14ac:dyDescent="0.25">
      <c r="B205" s="49"/>
      <c r="C205" s="53"/>
      <c r="D205" s="158"/>
      <c r="E205" s="158"/>
      <c r="F205" s="158"/>
      <c r="G205" s="47"/>
      <c r="H205" s="47"/>
      <c r="I205" s="47"/>
      <c r="J205" s="130"/>
    </row>
    <row r="206" spans="2:10" x14ac:dyDescent="0.25">
      <c r="B206" s="49"/>
      <c r="C206" s="53"/>
      <c r="D206" s="158"/>
      <c r="E206" s="158"/>
      <c r="F206" s="158"/>
      <c r="G206" s="47"/>
      <c r="H206" s="47"/>
      <c r="I206" s="47"/>
      <c r="J206" s="130"/>
    </row>
    <row r="207" spans="2:10" x14ac:dyDescent="0.25">
      <c r="B207" s="49"/>
      <c r="C207" s="53"/>
      <c r="D207" s="158"/>
      <c r="E207" s="158"/>
      <c r="F207" s="158"/>
      <c r="G207" s="47"/>
      <c r="H207" s="47"/>
      <c r="I207" s="47"/>
      <c r="J207" s="130"/>
    </row>
    <row r="208" spans="2:10" x14ac:dyDescent="0.25">
      <c r="B208" s="49"/>
      <c r="C208" s="53"/>
      <c r="D208" s="158"/>
      <c r="E208" s="158"/>
      <c r="F208" s="158"/>
      <c r="G208" s="47"/>
      <c r="H208" s="47"/>
      <c r="I208" s="47"/>
      <c r="J208" s="130"/>
    </row>
    <row r="209" spans="2:10" x14ac:dyDescent="0.25">
      <c r="B209" s="49"/>
      <c r="C209" s="53"/>
      <c r="D209" s="158"/>
      <c r="E209" s="158"/>
      <c r="F209" s="158"/>
      <c r="G209" s="47"/>
      <c r="H209" s="47"/>
      <c r="I209" s="47"/>
      <c r="J209" s="130"/>
    </row>
    <row r="210" spans="2:10" x14ac:dyDescent="0.25">
      <c r="B210" s="49"/>
      <c r="C210" s="53"/>
      <c r="D210" s="158"/>
      <c r="E210" s="158"/>
      <c r="F210" s="158"/>
      <c r="G210" s="47"/>
      <c r="H210" s="47"/>
      <c r="I210" s="47"/>
      <c r="J210" s="130"/>
    </row>
    <row r="211" spans="2:10" x14ac:dyDescent="0.25">
      <c r="B211" s="49"/>
      <c r="C211" s="53"/>
      <c r="D211" s="158"/>
      <c r="E211" s="158"/>
      <c r="F211" s="158"/>
      <c r="G211" s="47"/>
      <c r="H211" s="47"/>
      <c r="I211" s="47"/>
      <c r="J211" s="130"/>
    </row>
    <row r="212" spans="2:10" x14ac:dyDescent="0.25">
      <c r="B212" s="49"/>
      <c r="C212" s="53"/>
      <c r="D212" s="158"/>
      <c r="E212" s="158"/>
      <c r="F212" s="158"/>
      <c r="G212" s="47"/>
      <c r="H212" s="47"/>
      <c r="I212" s="47"/>
      <c r="J212" s="130"/>
    </row>
    <row r="213" spans="2:10" x14ac:dyDescent="0.25">
      <c r="B213" s="49"/>
      <c r="C213" s="53"/>
      <c r="D213" s="158"/>
      <c r="E213" s="158"/>
      <c r="F213" s="158"/>
      <c r="G213" s="47"/>
      <c r="H213" s="47"/>
      <c r="I213" s="47"/>
      <c r="J213" s="130"/>
    </row>
    <row r="214" spans="2:10" x14ac:dyDescent="0.25">
      <c r="B214" s="49"/>
      <c r="C214" s="53"/>
      <c r="D214" s="158"/>
      <c r="E214" s="158"/>
      <c r="F214" s="158"/>
      <c r="G214" s="47"/>
      <c r="H214" s="47"/>
      <c r="I214" s="47"/>
      <c r="J214" s="130"/>
    </row>
    <row r="215" spans="2:10" x14ac:dyDescent="0.25">
      <c r="B215" s="49"/>
      <c r="C215" s="53"/>
      <c r="D215" s="158"/>
      <c r="E215" s="158"/>
      <c r="F215" s="158"/>
      <c r="G215" s="47"/>
      <c r="H215" s="47"/>
      <c r="I215" s="47"/>
      <c r="J215" s="130"/>
    </row>
    <row r="216" spans="2:10" x14ac:dyDescent="0.25">
      <c r="B216" s="49"/>
      <c r="C216" s="53"/>
      <c r="D216" s="158"/>
      <c r="E216" s="158"/>
      <c r="F216" s="158"/>
      <c r="G216" s="47"/>
      <c r="H216" s="47"/>
      <c r="I216" s="47"/>
      <c r="J216" s="130"/>
    </row>
    <row r="217" spans="2:10" x14ac:dyDescent="0.25">
      <c r="B217" s="49" t="s">
        <v>150</v>
      </c>
      <c r="C217" s="158"/>
      <c r="D217" s="158"/>
      <c r="E217" s="158"/>
      <c r="F217" s="158"/>
      <c r="G217" s="47"/>
      <c r="H217" s="47"/>
      <c r="I217" s="47"/>
      <c r="J217" s="130"/>
    </row>
    <row r="218" spans="2:10" x14ac:dyDescent="0.25">
      <c r="B218" s="49"/>
      <c r="C218" s="53"/>
      <c r="D218" s="158"/>
      <c r="E218" s="158"/>
      <c r="F218" s="158"/>
      <c r="G218" s="47"/>
      <c r="H218" s="47"/>
      <c r="I218" s="47"/>
      <c r="J218" s="130"/>
    </row>
    <row r="219" spans="2:10" x14ac:dyDescent="0.25">
      <c r="B219" s="49"/>
      <c r="C219" s="53"/>
      <c r="D219" s="158"/>
      <c r="E219" s="158"/>
      <c r="F219" s="158"/>
      <c r="G219" s="47"/>
      <c r="H219" s="47"/>
      <c r="I219" s="47"/>
      <c r="J219" s="130"/>
    </row>
    <row r="220" spans="2:10" x14ac:dyDescent="0.25">
      <c r="B220" s="49"/>
      <c r="C220" s="53"/>
      <c r="D220" s="158"/>
      <c r="E220" s="158"/>
      <c r="F220" s="158"/>
      <c r="G220" s="47"/>
      <c r="H220" s="47"/>
      <c r="I220" s="47"/>
      <c r="J220" s="130"/>
    </row>
    <row r="221" spans="2:10" x14ac:dyDescent="0.25">
      <c r="B221" s="49"/>
      <c r="C221" s="53"/>
      <c r="D221" s="158"/>
      <c r="E221" s="158"/>
      <c r="F221" s="158"/>
      <c r="G221" s="47"/>
      <c r="H221" s="47"/>
      <c r="I221" s="47"/>
      <c r="J221" s="130"/>
    </row>
    <row r="222" spans="2:10" x14ac:dyDescent="0.25">
      <c r="B222" s="49"/>
      <c r="C222" s="53"/>
      <c r="D222" s="158"/>
      <c r="E222" s="158"/>
      <c r="F222" s="158"/>
      <c r="G222" s="47"/>
      <c r="H222" s="47"/>
      <c r="I222" s="47"/>
      <c r="J222" s="130"/>
    </row>
    <row r="223" spans="2:10" x14ac:dyDescent="0.25">
      <c r="B223" s="49"/>
      <c r="C223" s="53"/>
      <c r="D223" s="158"/>
      <c r="E223" s="158"/>
      <c r="F223" s="158"/>
      <c r="G223" s="47"/>
      <c r="H223" s="47"/>
      <c r="I223" s="47"/>
      <c r="J223" s="130"/>
    </row>
    <row r="224" spans="2:10" x14ac:dyDescent="0.25">
      <c r="B224" s="49"/>
      <c r="C224" s="53"/>
      <c r="D224" s="158"/>
      <c r="E224" s="158"/>
      <c r="F224" s="158"/>
      <c r="G224" s="47"/>
      <c r="H224" s="47"/>
      <c r="I224" s="47"/>
      <c r="J224" s="130"/>
    </row>
    <row r="225" spans="2:10" x14ac:dyDescent="0.25">
      <c r="B225" s="49"/>
      <c r="C225" s="53"/>
      <c r="D225" s="158"/>
      <c r="E225" s="158"/>
      <c r="F225" s="158"/>
      <c r="G225" s="47"/>
      <c r="H225" s="47"/>
      <c r="I225" s="47"/>
      <c r="J225" s="130"/>
    </row>
    <row r="226" spans="2:10" x14ac:dyDescent="0.25">
      <c r="B226" s="49"/>
      <c r="C226" s="53"/>
      <c r="D226" s="158"/>
      <c r="E226" s="158"/>
      <c r="F226" s="158"/>
      <c r="G226" s="47"/>
      <c r="H226" s="47"/>
      <c r="I226" s="47"/>
      <c r="J226" s="130"/>
    </row>
    <row r="227" spans="2:10" x14ac:dyDescent="0.25">
      <c r="B227" s="49"/>
      <c r="C227" s="53"/>
      <c r="D227" s="158"/>
      <c r="E227" s="158"/>
      <c r="F227" s="158"/>
      <c r="G227" s="47"/>
      <c r="H227" s="47"/>
      <c r="I227" s="47"/>
      <c r="J227" s="130"/>
    </row>
    <row r="228" spans="2:10" x14ac:dyDescent="0.25">
      <c r="B228" s="49"/>
      <c r="C228" s="53"/>
      <c r="D228" s="158"/>
      <c r="E228" s="158"/>
      <c r="F228" s="158"/>
      <c r="G228" s="47"/>
      <c r="H228" s="47"/>
      <c r="I228" s="47"/>
      <c r="J228" s="130"/>
    </row>
    <row r="229" spans="2:10" x14ac:dyDescent="0.25">
      <c r="B229" s="49"/>
      <c r="C229" s="53"/>
      <c r="D229" s="158"/>
      <c r="E229" s="158"/>
      <c r="F229" s="158"/>
      <c r="G229" s="47"/>
      <c r="H229" s="47"/>
      <c r="I229" s="47"/>
      <c r="J229" s="130"/>
    </row>
    <row r="230" spans="2:10" x14ac:dyDescent="0.25">
      <c r="B230" s="49"/>
      <c r="C230" s="53"/>
      <c r="D230" s="158"/>
      <c r="E230" s="158"/>
      <c r="F230" s="158"/>
      <c r="G230" s="47"/>
      <c r="H230" s="47"/>
      <c r="I230" s="47"/>
      <c r="J230" s="130"/>
    </row>
    <row r="231" spans="2:10" x14ac:dyDescent="0.25">
      <c r="B231" s="49"/>
      <c r="C231" s="53"/>
      <c r="D231" s="158"/>
      <c r="E231" s="158"/>
      <c r="F231" s="158"/>
      <c r="G231" s="47"/>
      <c r="H231" s="47"/>
      <c r="I231" s="47"/>
      <c r="J231" s="130"/>
    </row>
    <row r="232" spans="2:10" x14ac:dyDescent="0.25">
      <c r="B232" s="49" t="s">
        <v>151</v>
      </c>
      <c r="C232" s="158"/>
      <c r="D232" s="158"/>
      <c r="E232" s="158"/>
      <c r="F232" s="158"/>
      <c r="G232" s="47"/>
      <c r="H232" s="47"/>
      <c r="I232" s="47"/>
      <c r="J232" s="130"/>
    </row>
    <row r="233" spans="2:10" x14ac:dyDescent="0.25">
      <c r="B233" s="49"/>
      <c r="C233" s="53"/>
      <c r="D233" s="158"/>
      <c r="E233" s="158"/>
      <c r="F233" s="158"/>
      <c r="G233" s="47"/>
      <c r="H233" s="47"/>
      <c r="I233" s="47"/>
      <c r="J233" s="130"/>
    </row>
    <row r="234" spans="2:10" x14ac:dyDescent="0.25">
      <c r="B234" s="49"/>
      <c r="C234" s="53"/>
      <c r="D234" s="158"/>
      <c r="E234" s="158"/>
      <c r="F234" s="158"/>
      <c r="G234" s="47"/>
      <c r="H234" s="47"/>
      <c r="I234" s="47"/>
      <c r="J234" s="130"/>
    </row>
    <row r="235" spans="2:10" x14ac:dyDescent="0.25">
      <c r="B235" s="49"/>
      <c r="C235" s="53"/>
      <c r="D235" s="158"/>
      <c r="E235" s="158"/>
      <c r="F235" s="158"/>
      <c r="G235" s="47"/>
      <c r="H235" s="47"/>
      <c r="I235" s="47"/>
      <c r="J235" s="130"/>
    </row>
    <row r="236" spans="2:10" x14ac:dyDescent="0.25">
      <c r="B236" s="49"/>
      <c r="C236" s="53"/>
      <c r="D236" s="158"/>
      <c r="E236" s="158"/>
      <c r="F236" s="158"/>
      <c r="G236" s="47"/>
      <c r="H236" s="47"/>
      <c r="I236" s="47"/>
      <c r="J236" s="130"/>
    </row>
    <row r="237" spans="2:10" x14ac:dyDescent="0.25">
      <c r="B237" s="49"/>
      <c r="C237" s="53"/>
      <c r="D237" s="158"/>
      <c r="E237" s="158"/>
      <c r="F237" s="158"/>
      <c r="G237" s="47"/>
      <c r="H237" s="47"/>
      <c r="I237" s="47"/>
      <c r="J237" s="130"/>
    </row>
    <row r="238" spans="2:10" x14ac:dyDescent="0.25">
      <c r="B238" s="49"/>
      <c r="C238" s="53"/>
      <c r="D238" s="158"/>
      <c r="E238" s="158"/>
      <c r="F238" s="158"/>
      <c r="G238" s="47"/>
      <c r="H238" s="47"/>
      <c r="I238" s="47"/>
      <c r="J238" s="130"/>
    </row>
    <row r="239" spans="2:10" x14ac:dyDescent="0.25">
      <c r="B239" s="49"/>
      <c r="C239" s="53"/>
      <c r="D239" s="158"/>
      <c r="E239" s="158"/>
      <c r="F239" s="158"/>
      <c r="G239" s="47"/>
      <c r="H239" s="47"/>
      <c r="I239" s="47"/>
      <c r="J239" s="130"/>
    </row>
    <row r="240" spans="2:10" x14ac:dyDescent="0.25">
      <c r="B240" s="49"/>
      <c r="C240" s="53"/>
      <c r="D240" s="158"/>
      <c r="E240" s="158"/>
      <c r="F240" s="158"/>
      <c r="G240" s="47"/>
      <c r="H240" s="47"/>
      <c r="I240" s="47"/>
      <c r="J240" s="130"/>
    </row>
    <row r="241" spans="2:10" x14ac:dyDescent="0.25">
      <c r="B241" s="49"/>
      <c r="C241" s="53"/>
      <c r="D241" s="158"/>
      <c r="E241" s="158"/>
      <c r="F241" s="158"/>
      <c r="G241" s="47"/>
      <c r="H241" s="47"/>
      <c r="I241" s="47"/>
      <c r="J241" s="130"/>
    </row>
    <row r="242" spans="2:10" x14ac:dyDescent="0.25">
      <c r="B242" s="49"/>
      <c r="C242" s="53"/>
      <c r="D242" s="158"/>
      <c r="E242" s="158"/>
      <c r="F242" s="158"/>
      <c r="G242" s="47"/>
      <c r="H242" s="47"/>
      <c r="I242" s="47"/>
      <c r="J242" s="130"/>
    </row>
    <row r="243" spans="2:10" x14ac:dyDescent="0.25">
      <c r="B243" s="49"/>
      <c r="C243" s="53"/>
      <c r="D243" s="158"/>
      <c r="E243" s="158"/>
      <c r="F243" s="158"/>
      <c r="G243" s="47"/>
      <c r="H243" s="47"/>
      <c r="I243" s="47"/>
      <c r="J243" s="130"/>
    </row>
    <row r="244" spans="2:10" x14ac:dyDescent="0.25">
      <c r="B244" s="49"/>
      <c r="C244" s="53"/>
      <c r="D244" s="158"/>
      <c r="E244" s="158"/>
      <c r="F244" s="158"/>
      <c r="G244" s="47"/>
      <c r="H244" s="47"/>
      <c r="I244" s="47"/>
      <c r="J244" s="130"/>
    </row>
    <row r="245" spans="2:10" x14ac:dyDescent="0.25">
      <c r="B245" s="49"/>
      <c r="C245" s="53"/>
      <c r="D245" s="158"/>
      <c r="E245" s="158"/>
      <c r="F245" s="158"/>
      <c r="G245" s="47"/>
      <c r="H245" s="47"/>
      <c r="I245" s="47"/>
      <c r="J245" s="130"/>
    </row>
    <row r="246" spans="2:10" x14ac:dyDescent="0.25">
      <c r="B246" s="49"/>
      <c r="C246" s="53"/>
      <c r="D246" s="158"/>
      <c r="E246" s="158"/>
      <c r="F246" s="158"/>
      <c r="G246" s="47"/>
      <c r="H246" s="47"/>
      <c r="I246" s="47"/>
      <c r="J246" s="130"/>
    </row>
    <row r="247" spans="2:10" x14ac:dyDescent="0.25">
      <c r="B247" s="49" t="s">
        <v>152</v>
      </c>
      <c r="C247" s="158"/>
      <c r="D247" s="158"/>
      <c r="E247" s="158"/>
      <c r="F247" s="158"/>
      <c r="G247" s="47"/>
      <c r="H247" s="47"/>
      <c r="I247" s="47"/>
      <c r="J247" s="130"/>
    </row>
    <row r="248" spans="2:10" x14ac:dyDescent="0.25">
      <c r="B248" s="49"/>
      <c r="C248" s="53"/>
      <c r="D248" s="158"/>
      <c r="E248" s="158"/>
      <c r="F248" s="158"/>
      <c r="G248" s="47"/>
      <c r="H248" s="47"/>
      <c r="I248" s="47"/>
      <c r="J248" s="130"/>
    </row>
    <row r="249" spans="2:10" x14ac:dyDescent="0.25">
      <c r="B249" s="49"/>
      <c r="C249" s="53"/>
      <c r="D249" s="158"/>
      <c r="E249" s="158"/>
      <c r="F249" s="158"/>
      <c r="G249" s="47"/>
      <c r="H249" s="47"/>
      <c r="I249" s="47"/>
      <c r="J249" s="130"/>
    </row>
    <row r="250" spans="2:10" x14ac:dyDescent="0.25">
      <c r="B250" s="49"/>
      <c r="C250" s="53"/>
      <c r="D250" s="158"/>
      <c r="E250" s="158"/>
      <c r="F250" s="158"/>
      <c r="G250" s="47"/>
      <c r="H250" s="47"/>
      <c r="I250" s="47"/>
      <c r="J250" s="130"/>
    </row>
    <row r="251" spans="2:10" x14ac:dyDescent="0.25">
      <c r="B251" s="49"/>
      <c r="C251" s="53"/>
      <c r="D251" s="158"/>
      <c r="E251" s="158"/>
      <c r="F251" s="158"/>
      <c r="G251" s="47"/>
      <c r="H251" s="47"/>
      <c r="I251" s="47"/>
      <c r="J251" s="130"/>
    </row>
    <row r="252" spans="2:10" x14ac:dyDescent="0.25">
      <c r="B252" s="49"/>
      <c r="C252" s="53"/>
      <c r="D252" s="158"/>
      <c r="E252" s="158"/>
      <c r="F252" s="158"/>
      <c r="G252" s="47"/>
      <c r="H252" s="47"/>
      <c r="I252" s="47"/>
      <c r="J252" s="130"/>
    </row>
    <row r="253" spans="2:10" x14ac:dyDescent="0.25">
      <c r="B253" s="49"/>
      <c r="C253" s="53"/>
      <c r="D253" s="158"/>
      <c r="E253" s="158"/>
      <c r="F253" s="158"/>
      <c r="G253" s="47"/>
      <c r="H253" s="47"/>
      <c r="I253" s="47"/>
      <c r="J253" s="130"/>
    </row>
    <row r="254" spans="2:10" x14ac:dyDescent="0.25">
      <c r="B254" s="49"/>
      <c r="C254" s="53"/>
      <c r="D254" s="158"/>
      <c r="E254" s="158"/>
      <c r="F254" s="158"/>
      <c r="G254" s="47"/>
      <c r="H254" s="47"/>
      <c r="I254" s="47"/>
      <c r="J254" s="130"/>
    </row>
    <row r="255" spans="2:10" x14ac:dyDescent="0.25">
      <c r="B255" s="49"/>
      <c r="C255" s="53"/>
      <c r="D255" s="158"/>
      <c r="E255" s="158"/>
      <c r="F255" s="158"/>
      <c r="G255" s="47"/>
      <c r="H255" s="47"/>
      <c r="I255" s="47"/>
      <c r="J255" s="130"/>
    </row>
    <row r="256" spans="2:10" x14ac:dyDescent="0.25">
      <c r="B256" s="49"/>
      <c r="C256" s="53"/>
      <c r="D256" s="158"/>
      <c r="E256" s="158"/>
      <c r="F256" s="158"/>
      <c r="G256" s="47"/>
      <c r="H256" s="47"/>
      <c r="I256" s="47"/>
      <c r="J256" s="130"/>
    </row>
    <row r="257" spans="2:10" x14ac:dyDescent="0.25">
      <c r="B257" s="49"/>
      <c r="C257" s="53"/>
      <c r="D257" s="158"/>
      <c r="E257" s="158"/>
      <c r="F257" s="158"/>
      <c r="G257" s="47"/>
      <c r="H257" s="47"/>
      <c r="I257" s="47"/>
      <c r="J257" s="130"/>
    </row>
    <row r="258" spans="2:10" x14ac:dyDescent="0.25">
      <c r="B258" s="49"/>
      <c r="C258" s="53"/>
      <c r="D258" s="158"/>
      <c r="E258" s="158"/>
      <c r="F258" s="158"/>
      <c r="G258" s="47"/>
      <c r="H258" s="47"/>
      <c r="I258" s="47"/>
      <c r="J258" s="130"/>
    </row>
    <row r="259" spans="2:10" x14ac:dyDescent="0.25">
      <c r="B259" s="49"/>
      <c r="C259" s="53"/>
      <c r="D259" s="158"/>
      <c r="E259" s="158"/>
      <c r="F259" s="158"/>
      <c r="G259" s="47"/>
      <c r="H259" s="47"/>
      <c r="I259" s="47"/>
      <c r="J259" s="130"/>
    </row>
    <row r="260" spans="2:10" x14ac:dyDescent="0.25">
      <c r="B260" s="49"/>
      <c r="C260" s="53"/>
      <c r="D260" s="158"/>
      <c r="E260" s="158"/>
      <c r="F260" s="158"/>
      <c r="G260" s="47"/>
      <c r="H260" s="47"/>
      <c r="I260" s="47"/>
      <c r="J260" s="130"/>
    </row>
    <row r="261" spans="2:10" x14ac:dyDescent="0.25">
      <c r="B261" s="49"/>
      <c r="C261" s="53"/>
      <c r="D261" s="158"/>
      <c r="E261" s="158"/>
      <c r="F261" s="158"/>
      <c r="G261" s="47"/>
      <c r="H261" s="47"/>
      <c r="I261" s="47"/>
      <c r="J261" s="130"/>
    </row>
    <row r="262" spans="2:10" x14ac:dyDescent="0.25">
      <c r="B262" s="49" t="s">
        <v>153</v>
      </c>
      <c r="C262" s="158"/>
      <c r="D262" s="158"/>
      <c r="E262" s="158"/>
      <c r="F262" s="158"/>
      <c r="G262" s="47"/>
      <c r="H262" s="47"/>
      <c r="I262" s="47"/>
      <c r="J262" s="130"/>
    </row>
    <row r="263" spans="2:10" x14ac:dyDescent="0.25">
      <c r="B263" s="49"/>
      <c r="C263" s="53"/>
      <c r="D263" s="158"/>
      <c r="E263" s="158"/>
      <c r="F263" s="158"/>
      <c r="G263" s="47"/>
      <c r="H263" s="47"/>
      <c r="I263" s="47"/>
      <c r="J263" s="130"/>
    </row>
    <row r="264" spans="2:10" x14ac:dyDescent="0.25">
      <c r="B264" s="49"/>
      <c r="C264" s="53"/>
      <c r="D264" s="158"/>
      <c r="E264" s="158"/>
      <c r="F264" s="158"/>
      <c r="G264" s="47"/>
      <c r="H264" s="47"/>
      <c r="I264" s="47"/>
      <c r="J264" s="130"/>
    </row>
    <row r="265" spans="2:10" x14ac:dyDescent="0.25">
      <c r="B265" s="49"/>
      <c r="C265" s="53"/>
      <c r="D265" s="158"/>
      <c r="E265" s="158"/>
      <c r="F265" s="158"/>
      <c r="G265" s="47"/>
      <c r="H265" s="47"/>
      <c r="I265" s="47"/>
      <c r="J265" s="130"/>
    </row>
    <row r="266" spans="2:10" x14ac:dyDescent="0.25">
      <c r="B266" s="49"/>
      <c r="C266" s="53"/>
      <c r="D266" s="158"/>
      <c r="E266" s="158"/>
      <c r="F266" s="158"/>
      <c r="G266" s="47"/>
      <c r="H266" s="47"/>
      <c r="I266" s="47"/>
      <c r="J266" s="130"/>
    </row>
    <row r="267" spans="2:10" x14ac:dyDescent="0.25">
      <c r="B267" s="49"/>
      <c r="C267" s="53"/>
      <c r="D267" s="158"/>
      <c r="E267" s="158"/>
      <c r="F267" s="158"/>
      <c r="G267" s="47"/>
      <c r="H267" s="47"/>
      <c r="I267" s="47"/>
      <c r="J267" s="130"/>
    </row>
    <row r="268" spans="2:10" x14ac:dyDescent="0.25">
      <c r="B268" s="49"/>
      <c r="C268" s="53"/>
      <c r="D268" s="158"/>
      <c r="E268" s="158"/>
      <c r="F268" s="158"/>
      <c r="G268" s="47"/>
      <c r="H268" s="47"/>
      <c r="I268" s="47"/>
      <c r="J268" s="130"/>
    </row>
    <row r="269" spans="2:10" x14ac:dyDescent="0.25">
      <c r="B269" s="49"/>
      <c r="C269" s="53"/>
      <c r="D269" s="158"/>
      <c r="E269" s="158"/>
      <c r="F269" s="158"/>
      <c r="G269" s="47"/>
      <c r="H269" s="47"/>
      <c r="I269" s="47"/>
      <c r="J269" s="130"/>
    </row>
    <row r="270" spans="2:10" x14ac:dyDescent="0.25">
      <c r="B270" s="49"/>
      <c r="C270" s="53"/>
      <c r="D270" s="158"/>
      <c r="E270" s="158"/>
      <c r="F270" s="158"/>
      <c r="G270" s="47"/>
      <c r="H270" s="47"/>
      <c r="I270" s="47"/>
      <c r="J270" s="130"/>
    </row>
    <row r="271" spans="2:10" x14ac:dyDescent="0.25">
      <c r="B271" s="49"/>
      <c r="C271" s="53"/>
      <c r="D271" s="158"/>
      <c r="E271" s="158"/>
      <c r="F271" s="158"/>
      <c r="G271" s="47"/>
      <c r="H271" s="47"/>
      <c r="I271" s="47"/>
      <c r="J271" s="130"/>
    </row>
    <row r="272" spans="2:10" x14ac:dyDescent="0.25">
      <c r="B272" s="49"/>
      <c r="C272" s="53"/>
      <c r="D272" s="158"/>
      <c r="E272" s="158"/>
      <c r="F272" s="158"/>
      <c r="G272" s="47"/>
      <c r="H272" s="47"/>
      <c r="I272" s="47"/>
      <c r="J272" s="130"/>
    </row>
    <row r="273" spans="2:10" x14ac:dyDescent="0.25">
      <c r="B273" s="49"/>
      <c r="C273" s="53"/>
      <c r="D273" s="158"/>
      <c r="E273" s="158"/>
      <c r="F273" s="158"/>
      <c r="G273" s="47"/>
      <c r="H273" s="47"/>
      <c r="I273" s="47"/>
      <c r="J273" s="130"/>
    </row>
    <row r="274" spans="2:10" x14ac:dyDescent="0.25">
      <c r="B274" s="49"/>
      <c r="C274" s="53"/>
      <c r="D274" s="158"/>
      <c r="E274" s="158"/>
      <c r="F274" s="158"/>
      <c r="G274" s="47"/>
      <c r="H274" s="47"/>
      <c r="I274" s="47"/>
      <c r="J274" s="130"/>
    </row>
    <row r="275" spans="2:10" x14ac:dyDescent="0.25">
      <c r="B275" s="49"/>
      <c r="C275" s="53"/>
      <c r="D275" s="158"/>
      <c r="E275" s="158"/>
      <c r="F275" s="158"/>
      <c r="G275" s="47"/>
      <c r="H275" s="47"/>
      <c r="I275" s="47"/>
      <c r="J275" s="130"/>
    </row>
    <row r="276" spans="2:10" x14ac:dyDescent="0.25">
      <c r="B276" s="49"/>
      <c r="C276" s="53"/>
      <c r="D276" s="158"/>
      <c r="E276" s="158"/>
      <c r="F276" s="158"/>
      <c r="G276" s="47"/>
      <c r="H276" s="47"/>
      <c r="I276" s="47"/>
      <c r="J276" s="130"/>
    </row>
    <row r="277" spans="2:10" x14ac:dyDescent="0.25">
      <c r="B277" s="49" t="s">
        <v>154</v>
      </c>
      <c r="C277" s="158"/>
      <c r="D277" s="158"/>
      <c r="E277" s="158"/>
      <c r="F277" s="158"/>
      <c r="G277" s="47"/>
      <c r="H277" s="47"/>
      <c r="I277" s="47"/>
      <c r="J277" s="130"/>
    </row>
    <row r="278" spans="2:10" x14ac:dyDescent="0.25">
      <c r="B278" s="49"/>
      <c r="C278" s="53"/>
      <c r="D278" s="158"/>
      <c r="E278" s="158"/>
      <c r="F278" s="158"/>
      <c r="G278" s="47"/>
      <c r="H278" s="47"/>
      <c r="I278" s="47"/>
      <c r="J278" s="130"/>
    </row>
    <row r="279" spans="2:10" x14ac:dyDescent="0.25">
      <c r="B279" s="49"/>
      <c r="C279" s="53"/>
      <c r="D279" s="158"/>
      <c r="E279" s="158"/>
      <c r="F279" s="158"/>
      <c r="G279" s="47"/>
      <c r="H279" s="47"/>
      <c r="I279" s="47"/>
      <c r="J279" s="130"/>
    </row>
    <row r="280" spans="2:10" x14ac:dyDescent="0.25">
      <c r="B280" s="49"/>
      <c r="C280" s="53"/>
      <c r="D280" s="158"/>
      <c r="E280" s="158"/>
      <c r="F280" s="158"/>
      <c r="G280" s="47"/>
      <c r="H280" s="47"/>
      <c r="I280" s="47"/>
      <c r="J280" s="130"/>
    </row>
    <row r="281" spans="2:10" x14ac:dyDescent="0.25">
      <c r="B281" s="49"/>
      <c r="C281" s="53"/>
      <c r="D281" s="158"/>
      <c r="E281" s="158"/>
      <c r="F281" s="158"/>
      <c r="G281" s="47"/>
      <c r="H281" s="47"/>
      <c r="I281" s="47"/>
      <c r="J281" s="130"/>
    </row>
    <row r="282" spans="2:10" x14ac:dyDescent="0.25">
      <c r="B282" s="49"/>
      <c r="C282" s="53"/>
      <c r="D282" s="158"/>
      <c r="E282" s="158"/>
      <c r="F282" s="158"/>
      <c r="G282" s="47"/>
      <c r="H282" s="47"/>
      <c r="I282" s="47"/>
      <c r="J282" s="130"/>
    </row>
    <row r="283" spans="2:10" x14ac:dyDescent="0.25">
      <c r="B283" s="49"/>
      <c r="C283" s="53"/>
      <c r="D283" s="158"/>
      <c r="E283" s="158"/>
      <c r="F283" s="158"/>
      <c r="G283" s="47"/>
      <c r="H283" s="47"/>
      <c r="I283" s="47"/>
      <c r="J283" s="130"/>
    </row>
    <row r="284" spans="2:10" x14ac:dyDescent="0.25">
      <c r="B284" s="49"/>
      <c r="C284" s="53"/>
      <c r="D284" s="158"/>
      <c r="E284" s="158"/>
      <c r="F284" s="158"/>
      <c r="G284" s="47"/>
      <c r="H284" s="47"/>
      <c r="I284" s="47"/>
      <c r="J284" s="130"/>
    </row>
    <row r="285" spans="2:10" x14ac:dyDescent="0.25">
      <c r="B285" s="49"/>
      <c r="C285" s="53"/>
      <c r="D285" s="158"/>
      <c r="E285" s="158"/>
      <c r="F285" s="158"/>
      <c r="G285" s="47"/>
      <c r="H285" s="47"/>
      <c r="I285" s="47"/>
      <c r="J285" s="130"/>
    </row>
    <row r="286" spans="2:10" x14ac:dyDescent="0.25">
      <c r="B286" s="49"/>
      <c r="C286" s="53"/>
      <c r="D286" s="158"/>
      <c r="E286" s="158"/>
      <c r="F286" s="158"/>
      <c r="G286" s="47"/>
      <c r="H286" s="47"/>
      <c r="I286" s="47"/>
      <c r="J286" s="130"/>
    </row>
    <row r="287" spans="2:10" x14ac:dyDescent="0.25">
      <c r="B287" s="49"/>
      <c r="C287" s="53"/>
      <c r="D287" s="158"/>
      <c r="E287" s="158"/>
      <c r="F287" s="158"/>
      <c r="G287" s="47"/>
      <c r="H287" s="47"/>
      <c r="I287" s="47"/>
      <c r="J287" s="130"/>
    </row>
    <row r="288" spans="2:10" x14ac:dyDescent="0.25">
      <c r="B288" s="49"/>
      <c r="C288" s="53"/>
      <c r="D288" s="158"/>
      <c r="E288" s="158"/>
      <c r="F288" s="158"/>
      <c r="G288" s="47"/>
      <c r="H288" s="47"/>
      <c r="I288" s="47"/>
      <c r="J288" s="130"/>
    </row>
    <row r="289" spans="2:10" x14ac:dyDescent="0.25">
      <c r="B289" s="49"/>
      <c r="C289" s="53"/>
      <c r="D289" s="158"/>
      <c r="E289" s="158"/>
      <c r="F289" s="158"/>
      <c r="G289" s="47"/>
      <c r="H289" s="47"/>
      <c r="I289" s="47"/>
      <c r="J289" s="130"/>
    </row>
    <row r="290" spans="2:10" x14ac:dyDescent="0.25">
      <c r="B290" s="49"/>
      <c r="C290" s="53"/>
      <c r="D290" s="158"/>
      <c r="E290" s="158"/>
      <c r="F290" s="158"/>
      <c r="G290" s="47"/>
      <c r="H290" s="47"/>
      <c r="I290" s="47"/>
      <c r="J290" s="130"/>
    </row>
    <row r="291" spans="2:10" x14ac:dyDescent="0.25">
      <c r="B291" s="49"/>
      <c r="C291" s="53"/>
      <c r="D291" s="158"/>
      <c r="E291" s="158"/>
      <c r="F291" s="158"/>
      <c r="G291" s="47"/>
      <c r="H291" s="47"/>
      <c r="I291" s="47"/>
      <c r="J291" s="130"/>
    </row>
    <row r="292" spans="2:10" x14ac:dyDescent="0.25">
      <c r="B292" s="49" t="s">
        <v>155</v>
      </c>
      <c r="C292" s="158"/>
      <c r="D292" s="158"/>
      <c r="E292" s="158"/>
      <c r="F292" s="158"/>
      <c r="G292" s="47"/>
      <c r="H292" s="47"/>
      <c r="I292" s="47"/>
      <c r="J292" s="130"/>
    </row>
    <row r="293" spans="2:10" x14ac:dyDescent="0.25">
      <c r="B293" s="49"/>
      <c r="C293" s="53"/>
      <c r="D293" s="158"/>
      <c r="E293" s="158"/>
      <c r="F293" s="158"/>
      <c r="G293" s="47"/>
      <c r="H293" s="47"/>
      <c r="I293" s="47"/>
      <c r="J293" s="130"/>
    </row>
    <row r="294" spans="2:10" x14ac:dyDescent="0.25">
      <c r="B294" s="49"/>
      <c r="C294" s="53"/>
      <c r="D294" s="158"/>
      <c r="E294" s="158"/>
      <c r="F294" s="158"/>
      <c r="G294" s="47"/>
      <c r="H294" s="47"/>
      <c r="I294" s="47"/>
      <c r="J294" s="130"/>
    </row>
    <row r="295" spans="2:10" x14ac:dyDescent="0.25">
      <c r="B295" s="49"/>
      <c r="C295" s="53"/>
      <c r="D295" s="158"/>
      <c r="E295" s="158"/>
      <c r="F295" s="158"/>
      <c r="G295" s="47"/>
      <c r="H295" s="47"/>
      <c r="I295" s="47"/>
      <c r="J295" s="130"/>
    </row>
    <row r="296" spans="2:10" x14ac:dyDescent="0.25">
      <c r="B296" s="49"/>
      <c r="C296" s="53"/>
      <c r="D296" s="158"/>
      <c r="E296" s="158"/>
      <c r="F296" s="158"/>
      <c r="G296" s="47"/>
      <c r="H296" s="47"/>
      <c r="I296" s="47"/>
      <c r="J296" s="130"/>
    </row>
    <row r="297" spans="2:10" x14ac:dyDescent="0.25">
      <c r="B297" s="49"/>
      <c r="C297" s="53"/>
      <c r="D297" s="158"/>
      <c r="E297" s="158"/>
      <c r="F297" s="158"/>
      <c r="G297" s="47"/>
      <c r="H297" s="47"/>
      <c r="I297" s="47"/>
      <c r="J297" s="130"/>
    </row>
    <row r="298" spans="2:10" x14ac:dyDescent="0.25">
      <c r="B298" s="49"/>
      <c r="C298" s="53"/>
      <c r="D298" s="158"/>
      <c r="E298" s="158"/>
      <c r="F298" s="158"/>
      <c r="G298" s="47"/>
      <c r="H298" s="47"/>
      <c r="I298" s="47"/>
      <c r="J298" s="130"/>
    </row>
    <row r="299" spans="2:10" x14ac:dyDescent="0.25">
      <c r="B299" s="49"/>
      <c r="C299" s="53"/>
      <c r="D299" s="158"/>
      <c r="E299" s="158"/>
      <c r="F299" s="158"/>
      <c r="G299" s="47"/>
      <c r="H299" s="47"/>
      <c r="I299" s="47"/>
      <c r="J299" s="130"/>
    </row>
    <row r="300" spans="2:10" x14ac:dyDescent="0.25">
      <c r="B300" s="49"/>
      <c r="C300" s="53"/>
      <c r="D300" s="158"/>
      <c r="E300" s="158"/>
      <c r="F300" s="158"/>
      <c r="G300" s="47"/>
      <c r="H300" s="47"/>
      <c r="I300" s="47"/>
      <c r="J300" s="130"/>
    </row>
    <row r="301" spans="2:10" x14ac:dyDescent="0.25">
      <c r="B301" s="49"/>
      <c r="C301" s="53"/>
      <c r="D301" s="158"/>
      <c r="E301" s="158"/>
      <c r="F301" s="158"/>
      <c r="G301" s="47"/>
      <c r="H301" s="47"/>
      <c r="I301" s="47"/>
      <c r="J301" s="130"/>
    </row>
    <row r="302" spans="2:10" x14ac:dyDescent="0.25">
      <c r="B302" s="49"/>
      <c r="C302" s="53"/>
      <c r="D302" s="158"/>
      <c r="E302" s="158"/>
      <c r="F302" s="158"/>
      <c r="G302" s="47"/>
      <c r="H302" s="47"/>
      <c r="I302" s="47"/>
      <c r="J302" s="130"/>
    </row>
    <row r="303" spans="2:10" x14ac:dyDescent="0.25">
      <c r="B303" s="49"/>
      <c r="C303" s="53"/>
      <c r="D303" s="158"/>
      <c r="E303" s="158"/>
      <c r="F303" s="158"/>
      <c r="G303" s="47"/>
      <c r="H303" s="47"/>
      <c r="I303" s="47"/>
      <c r="J303" s="130"/>
    </row>
    <row r="304" spans="2:10" x14ac:dyDescent="0.25">
      <c r="B304" s="49"/>
      <c r="C304" s="53"/>
      <c r="D304" s="158"/>
      <c r="E304" s="158"/>
      <c r="F304" s="158"/>
      <c r="G304" s="47"/>
      <c r="H304" s="47"/>
      <c r="I304" s="47"/>
      <c r="J304" s="130"/>
    </row>
    <row r="305" spans="2:10" x14ac:dyDescent="0.25">
      <c r="B305" s="49"/>
      <c r="C305" s="53"/>
      <c r="D305" s="158"/>
      <c r="E305" s="158"/>
      <c r="F305" s="158"/>
      <c r="G305" s="47"/>
      <c r="H305" s="47"/>
      <c r="I305" s="47"/>
      <c r="J305" s="130"/>
    </row>
    <row r="306" spans="2:10" x14ac:dyDescent="0.25">
      <c r="B306" s="49"/>
      <c r="C306" s="53"/>
      <c r="D306" s="158"/>
      <c r="E306" s="158"/>
      <c r="F306" s="158"/>
      <c r="G306" s="47"/>
      <c r="H306" s="47"/>
      <c r="I306" s="47"/>
      <c r="J306" s="130"/>
    </row>
    <row r="307" spans="2:10" x14ac:dyDescent="0.25">
      <c r="B307" s="49" t="s">
        <v>156</v>
      </c>
      <c r="C307" s="158"/>
      <c r="D307" s="158"/>
      <c r="E307" s="158"/>
      <c r="F307" s="158"/>
      <c r="G307" s="47"/>
      <c r="H307" s="47"/>
      <c r="I307" s="47"/>
      <c r="J307" s="130"/>
    </row>
    <row r="308" spans="2:10" x14ac:dyDescent="0.25">
      <c r="B308" s="49"/>
      <c r="C308" s="53"/>
      <c r="D308" s="158"/>
      <c r="E308" s="158"/>
      <c r="F308" s="158"/>
      <c r="G308" s="47"/>
      <c r="H308" s="47"/>
      <c r="I308" s="47"/>
      <c r="J308" s="130"/>
    </row>
    <row r="309" spans="2:10" x14ac:dyDescent="0.25">
      <c r="B309" s="49"/>
      <c r="C309" s="53"/>
      <c r="D309" s="158"/>
      <c r="E309" s="158"/>
      <c r="F309" s="158"/>
      <c r="G309" s="47"/>
      <c r="H309" s="47"/>
      <c r="I309" s="47"/>
      <c r="J309" s="130"/>
    </row>
    <row r="310" spans="2:10" x14ac:dyDescent="0.25">
      <c r="B310" s="49"/>
      <c r="C310" s="53"/>
      <c r="D310" s="158"/>
      <c r="E310" s="158"/>
      <c r="F310" s="158"/>
      <c r="G310" s="47"/>
      <c r="H310" s="47"/>
      <c r="I310" s="47"/>
      <c r="J310" s="130"/>
    </row>
    <row r="311" spans="2:10" x14ac:dyDescent="0.25">
      <c r="B311" s="49"/>
      <c r="C311" s="53"/>
      <c r="D311" s="158"/>
      <c r="E311" s="158"/>
      <c r="F311" s="158"/>
      <c r="G311" s="47"/>
      <c r="H311" s="47"/>
      <c r="I311" s="47"/>
      <c r="J311" s="130"/>
    </row>
    <row r="312" spans="2:10" x14ac:dyDescent="0.25">
      <c r="B312" s="49"/>
      <c r="C312" s="53"/>
      <c r="D312" s="158"/>
      <c r="E312" s="158"/>
      <c r="F312" s="158"/>
      <c r="G312" s="47"/>
      <c r="H312" s="47"/>
      <c r="I312" s="47"/>
      <c r="J312" s="130"/>
    </row>
    <row r="313" spans="2:10" x14ac:dyDescent="0.25">
      <c r="B313" s="49"/>
      <c r="C313" s="53"/>
      <c r="D313" s="158"/>
      <c r="E313" s="158"/>
      <c r="F313" s="158"/>
      <c r="G313" s="47"/>
      <c r="H313" s="47"/>
      <c r="I313" s="47"/>
      <c r="J313" s="130"/>
    </row>
    <row r="314" spans="2:10" x14ac:dyDescent="0.25">
      <c r="B314" s="49"/>
      <c r="C314" s="53"/>
      <c r="D314" s="158"/>
      <c r="E314" s="158"/>
      <c r="F314" s="158"/>
      <c r="G314" s="47"/>
      <c r="H314" s="47"/>
      <c r="I314" s="47"/>
      <c r="J314" s="130"/>
    </row>
    <row r="315" spans="2:10" x14ac:dyDescent="0.25">
      <c r="B315" s="49"/>
      <c r="C315" s="53"/>
      <c r="D315" s="158"/>
      <c r="E315" s="158"/>
      <c r="F315" s="158"/>
      <c r="G315" s="47"/>
      <c r="H315" s="47"/>
      <c r="I315" s="47"/>
      <c r="J315" s="130"/>
    </row>
    <row r="316" spans="2:10" x14ac:dyDescent="0.25">
      <c r="B316" s="49"/>
      <c r="C316" s="53"/>
      <c r="D316" s="158"/>
      <c r="E316" s="158"/>
      <c r="F316" s="158"/>
      <c r="G316" s="47"/>
      <c r="H316" s="47"/>
      <c r="I316" s="47"/>
      <c r="J316" s="130"/>
    </row>
    <row r="317" spans="2:10" x14ac:dyDescent="0.25">
      <c r="B317" s="49"/>
      <c r="C317" s="53"/>
      <c r="D317" s="158"/>
      <c r="E317" s="158"/>
      <c r="F317" s="158"/>
      <c r="G317" s="47"/>
      <c r="H317" s="47"/>
      <c r="I317" s="47"/>
      <c r="J317" s="130"/>
    </row>
    <row r="318" spans="2:10" x14ac:dyDescent="0.25">
      <c r="B318" s="49"/>
      <c r="C318" s="53"/>
      <c r="D318" s="158"/>
      <c r="E318" s="158"/>
      <c r="F318" s="158"/>
      <c r="G318" s="47"/>
      <c r="H318" s="47"/>
      <c r="I318" s="47"/>
      <c r="J318" s="130"/>
    </row>
    <row r="319" spans="2:10" x14ac:dyDescent="0.25">
      <c r="B319" s="49"/>
      <c r="C319" s="53"/>
      <c r="D319" s="158"/>
      <c r="E319" s="158"/>
      <c r="F319" s="158"/>
      <c r="G319" s="47"/>
      <c r="H319" s="47"/>
      <c r="I319" s="47"/>
      <c r="J319" s="130"/>
    </row>
    <row r="320" spans="2:10" x14ac:dyDescent="0.25">
      <c r="B320" s="49"/>
      <c r="C320" s="53"/>
      <c r="D320" s="158"/>
      <c r="E320" s="158"/>
      <c r="F320" s="158"/>
      <c r="G320" s="47"/>
      <c r="H320" s="47"/>
      <c r="I320" s="47"/>
      <c r="J320" s="130"/>
    </row>
    <row r="321" spans="2:10" x14ac:dyDescent="0.25">
      <c r="B321" s="49"/>
      <c r="C321" s="53"/>
      <c r="D321" s="158"/>
      <c r="E321" s="158"/>
      <c r="F321" s="158"/>
      <c r="G321" s="47"/>
      <c r="H321" s="47"/>
      <c r="I321" s="47"/>
      <c r="J321" s="130"/>
    </row>
    <row r="322" spans="2:10" x14ac:dyDescent="0.25">
      <c r="B322" s="49" t="s">
        <v>157</v>
      </c>
      <c r="C322" s="158"/>
      <c r="D322" s="158"/>
      <c r="E322" s="158"/>
      <c r="F322" s="158"/>
      <c r="G322" s="47"/>
      <c r="H322" s="47"/>
      <c r="I322" s="47"/>
      <c r="J322" s="130"/>
    </row>
    <row r="323" spans="2:10" x14ac:dyDescent="0.25">
      <c r="B323" s="49"/>
      <c r="C323" s="53"/>
      <c r="D323" s="158"/>
      <c r="E323" s="158"/>
      <c r="F323" s="158"/>
      <c r="G323" s="47"/>
      <c r="H323" s="47"/>
      <c r="I323" s="47"/>
      <c r="J323" s="130"/>
    </row>
    <row r="324" spans="2:10" x14ac:dyDescent="0.25">
      <c r="B324" s="49"/>
      <c r="C324" s="53"/>
      <c r="D324" s="158"/>
      <c r="E324" s="158"/>
      <c r="F324" s="158"/>
      <c r="G324" s="47"/>
      <c r="H324" s="47"/>
      <c r="I324" s="47"/>
      <c r="J324" s="130"/>
    </row>
    <row r="325" spans="2:10" x14ac:dyDescent="0.25">
      <c r="B325" s="49"/>
      <c r="C325" s="53"/>
      <c r="D325" s="158"/>
      <c r="E325" s="158"/>
      <c r="F325" s="158"/>
      <c r="G325" s="47"/>
      <c r="H325" s="47"/>
      <c r="I325" s="47"/>
      <c r="J325" s="130"/>
    </row>
    <row r="326" spans="2:10" x14ac:dyDescent="0.25">
      <c r="B326" s="49"/>
      <c r="C326" s="53"/>
      <c r="D326" s="158"/>
      <c r="E326" s="158"/>
      <c r="F326" s="158"/>
      <c r="G326" s="47"/>
      <c r="H326" s="47"/>
      <c r="I326" s="47"/>
      <c r="J326" s="130"/>
    </row>
    <row r="327" spans="2:10" x14ac:dyDescent="0.25">
      <c r="B327" s="49"/>
      <c r="C327" s="53"/>
      <c r="D327" s="158"/>
      <c r="E327" s="158"/>
      <c r="F327" s="158"/>
      <c r="G327" s="47"/>
      <c r="H327" s="47"/>
      <c r="I327" s="47"/>
      <c r="J327" s="130"/>
    </row>
    <row r="328" spans="2:10" x14ac:dyDescent="0.25">
      <c r="B328" s="49"/>
      <c r="C328" s="53"/>
      <c r="D328" s="158"/>
      <c r="E328" s="158"/>
      <c r="F328" s="158"/>
      <c r="G328" s="47"/>
      <c r="H328" s="47"/>
      <c r="I328" s="47"/>
      <c r="J328" s="130"/>
    </row>
    <row r="329" spans="2:10" x14ac:dyDescent="0.25">
      <c r="B329" s="49"/>
      <c r="C329" s="53"/>
      <c r="D329" s="158"/>
      <c r="E329" s="158"/>
      <c r="F329" s="158"/>
      <c r="G329" s="47"/>
      <c r="H329" s="47"/>
      <c r="I329" s="47"/>
      <c r="J329" s="130"/>
    </row>
    <row r="330" spans="2:10" x14ac:dyDescent="0.25">
      <c r="B330" s="49"/>
      <c r="C330" s="53"/>
      <c r="D330" s="158"/>
      <c r="E330" s="158"/>
      <c r="F330" s="158"/>
      <c r="G330" s="47"/>
      <c r="H330" s="47"/>
      <c r="I330" s="47"/>
      <c r="J330" s="130"/>
    </row>
    <row r="331" spans="2:10" x14ac:dyDescent="0.25">
      <c r="B331" s="49"/>
      <c r="C331" s="53"/>
      <c r="D331" s="158"/>
      <c r="E331" s="158"/>
      <c r="F331" s="158"/>
      <c r="G331" s="47"/>
      <c r="H331" s="47"/>
      <c r="I331" s="47"/>
      <c r="J331" s="130"/>
    </row>
    <row r="332" spans="2:10" x14ac:dyDescent="0.25">
      <c r="B332" s="49"/>
      <c r="C332" s="53"/>
      <c r="D332" s="158"/>
      <c r="E332" s="158"/>
      <c r="F332" s="158"/>
      <c r="G332" s="47"/>
      <c r="H332" s="47"/>
      <c r="I332" s="47"/>
      <c r="J332" s="130"/>
    </row>
    <row r="333" spans="2:10" x14ac:dyDescent="0.25">
      <c r="B333" s="49"/>
      <c r="C333" s="53"/>
      <c r="D333" s="158"/>
      <c r="E333" s="158"/>
      <c r="F333" s="158"/>
      <c r="G333" s="47"/>
      <c r="H333" s="47"/>
      <c r="I333" s="47"/>
      <c r="J333" s="130"/>
    </row>
    <row r="334" spans="2:10" x14ac:dyDescent="0.25">
      <c r="B334" s="49"/>
      <c r="C334" s="53"/>
      <c r="D334" s="158"/>
      <c r="E334" s="158"/>
      <c r="F334" s="158"/>
      <c r="G334" s="47"/>
      <c r="H334" s="47"/>
      <c r="I334" s="47"/>
      <c r="J334" s="130"/>
    </row>
    <row r="335" spans="2:10" x14ac:dyDescent="0.25">
      <c r="B335" s="49"/>
      <c r="C335" s="53"/>
      <c r="D335" s="158"/>
      <c r="E335" s="158"/>
      <c r="F335" s="158"/>
      <c r="G335" s="47"/>
      <c r="H335" s="47"/>
      <c r="I335" s="47"/>
      <c r="J335" s="130"/>
    </row>
    <row r="336" spans="2:10" x14ac:dyDescent="0.25">
      <c r="B336" s="49"/>
      <c r="C336" s="53"/>
      <c r="D336" s="158"/>
      <c r="E336" s="158"/>
      <c r="F336" s="158"/>
      <c r="G336" s="47"/>
      <c r="H336" s="47"/>
      <c r="I336" s="47"/>
      <c r="J336" s="130"/>
    </row>
    <row r="337" spans="2:10" x14ac:dyDescent="0.25">
      <c r="B337" s="49" t="s">
        <v>158</v>
      </c>
      <c r="C337" s="158"/>
      <c r="D337" s="158"/>
      <c r="E337" s="158"/>
      <c r="F337" s="158"/>
      <c r="G337" s="47"/>
      <c r="H337" s="47"/>
      <c r="I337" s="47"/>
      <c r="J337" s="130"/>
    </row>
    <row r="338" spans="2:10" x14ac:dyDescent="0.25">
      <c r="B338" s="49"/>
      <c r="C338" s="53"/>
      <c r="D338" s="158"/>
      <c r="E338" s="158"/>
      <c r="F338" s="158"/>
      <c r="G338" s="47"/>
      <c r="H338" s="47"/>
      <c r="I338" s="47"/>
      <c r="J338" s="130"/>
    </row>
    <row r="339" spans="2:10" x14ac:dyDescent="0.25">
      <c r="B339" s="49"/>
      <c r="C339" s="53"/>
      <c r="D339" s="158"/>
      <c r="E339" s="158"/>
      <c r="F339" s="158"/>
      <c r="G339" s="47"/>
      <c r="H339" s="47"/>
      <c r="I339" s="47"/>
      <c r="J339" s="130"/>
    </row>
    <row r="340" spans="2:10" x14ac:dyDescent="0.25">
      <c r="B340" s="49"/>
      <c r="C340" s="53"/>
      <c r="D340" s="158"/>
      <c r="E340" s="158"/>
      <c r="F340" s="158"/>
      <c r="G340" s="47"/>
      <c r="H340" s="47"/>
      <c r="I340" s="47"/>
      <c r="J340" s="130"/>
    </row>
    <row r="341" spans="2:10" x14ac:dyDescent="0.25">
      <c r="B341" s="49"/>
      <c r="C341" s="53"/>
      <c r="D341" s="158"/>
      <c r="E341" s="158"/>
      <c r="F341" s="158"/>
      <c r="G341" s="47"/>
      <c r="H341" s="47"/>
      <c r="I341" s="47"/>
      <c r="J341" s="130"/>
    </row>
    <row r="342" spans="2:10" x14ac:dyDescent="0.25">
      <c r="B342" s="49"/>
      <c r="C342" s="53"/>
      <c r="D342" s="158"/>
      <c r="E342" s="158"/>
      <c r="F342" s="158"/>
      <c r="G342" s="47"/>
      <c r="H342" s="47"/>
      <c r="I342" s="47"/>
      <c r="J342" s="130"/>
    </row>
    <row r="343" spans="2:10" x14ac:dyDescent="0.25">
      <c r="B343" s="49"/>
      <c r="C343" s="53"/>
      <c r="D343" s="158"/>
      <c r="E343" s="158"/>
      <c r="F343" s="158"/>
      <c r="G343" s="47"/>
      <c r="H343" s="47"/>
      <c r="I343" s="47"/>
      <c r="J343" s="130"/>
    </row>
    <row r="344" spans="2:10" x14ac:dyDescent="0.25">
      <c r="B344" s="49"/>
      <c r="C344" s="53"/>
      <c r="D344" s="158"/>
      <c r="E344" s="158"/>
      <c r="F344" s="158"/>
      <c r="G344" s="47"/>
      <c r="H344" s="47"/>
      <c r="I344" s="47"/>
      <c r="J344" s="130"/>
    </row>
    <row r="345" spans="2:10" x14ac:dyDescent="0.25">
      <c r="B345" s="49"/>
      <c r="C345" s="53"/>
      <c r="D345" s="158"/>
      <c r="E345" s="158"/>
      <c r="F345" s="158"/>
      <c r="G345" s="47"/>
      <c r="H345" s="47"/>
      <c r="I345" s="47"/>
      <c r="J345" s="130"/>
    </row>
    <row r="346" spans="2:10" x14ac:dyDescent="0.25">
      <c r="B346" s="49"/>
      <c r="C346" s="53"/>
      <c r="D346" s="158"/>
      <c r="E346" s="158"/>
      <c r="F346" s="158"/>
      <c r="G346" s="47"/>
      <c r="H346" s="47"/>
      <c r="I346" s="47"/>
      <c r="J346" s="130"/>
    </row>
    <row r="347" spans="2:10" x14ac:dyDescent="0.25">
      <c r="B347" s="49"/>
      <c r="C347" s="53"/>
      <c r="D347" s="158"/>
      <c r="E347" s="158"/>
      <c r="F347" s="158"/>
      <c r="G347" s="47"/>
      <c r="H347" s="47"/>
      <c r="I347" s="47"/>
      <c r="J347" s="130"/>
    </row>
    <row r="348" spans="2:10" x14ac:dyDescent="0.25">
      <c r="B348" s="49"/>
      <c r="C348" s="53"/>
      <c r="D348" s="158"/>
      <c r="E348" s="158"/>
      <c r="F348" s="158"/>
      <c r="G348" s="47"/>
      <c r="H348" s="47"/>
      <c r="I348" s="47"/>
      <c r="J348" s="130"/>
    </row>
    <row r="349" spans="2:10" x14ac:dyDescent="0.25">
      <c r="B349" s="49"/>
      <c r="C349" s="53"/>
      <c r="D349" s="158"/>
      <c r="E349" s="158"/>
      <c r="F349" s="158"/>
      <c r="G349" s="47"/>
      <c r="H349" s="47"/>
      <c r="I349" s="47"/>
      <c r="J349" s="130"/>
    </row>
    <row r="350" spans="2:10" x14ac:dyDescent="0.25">
      <c r="B350" s="49"/>
      <c r="C350" s="53"/>
      <c r="D350" s="158"/>
      <c r="E350" s="158"/>
      <c r="F350" s="158"/>
      <c r="G350" s="47"/>
      <c r="H350" s="47"/>
      <c r="I350" s="47"/>
      <c r="J350" s="130"/>
    </row>
    <row r="351" spans="2:10" x14ac:dyDescent="0.25">
      <c r="B351" s="49"/>
      <c r="C351" s="53"/>
      <c r="D351" s="158"/>
      <c r="E351" s="158"/>
      <c r="F351" s="158"/>
      <c r="G351" s="47"/>
      <c r="H351" s="47"/>
      <c r="I351" s="47"/>
      <c r="J351" s="130"/>
    </row>
    <row r="352" spans="2:10" x14ac:dyDescent="0.25">
      <c r="B352" s="49" t="s">
        <v>159</v>
      </c>
      <c r="C352" s="158"/>
      <c r="D352" s="158"/>
      <c r="E352" s="158"/>
      <c r="F352" s="158"/>
      <c r="G352" s="47"/>
      <c r="H352" s="47"/>
      <c r="I352" s="47"/>
      <c r="J352" s="130"/>
    </row>
    <row r="353" spans="2:10" x14ac:dyDescent="0.25">
      <c r="B353" s="49"/>
      <c r="C353" s="53"/>
      <c r="D353" s="158"/>
      <c r="E353" s="158"/>
      <c r="F353" s="158"/>
      <c r="G353" s="47"/>
      <c r="H353" s="47"/>
      <c r="I353" s="47"/>
      <c r="J353" s="130"/>
    </row>
    <row r="354" spans="2:10" x14ac:dyDescent="0.25">
      <c r="B354" s="49"/>
      <c r="C354" s="53"/>
      <c r="D354" s="158"/>
      <c r="E354" s="158"/>
      <c r="F354" s="158"/>
      <c r="G354" s="47"/>
      <c r="H354" s="47"/>
      <c r="I354" s="47"/>
      <c r="J354" s="130"/>
    </row>
    <row r="355" spans="2:10" x14ac:dyDescent="0.25">
      <c r="B355" s="49"/>
      <c r="C355" s="53"/>
      <c r="D355" s="158"/>
      <c r="E355" s="158"/>
      <c r="F355" s="158"/>
      <c r="G355" s="47"/>
      <c r="H355" s="47"/>
      <c r="I355" s="47"/>
      <c r="J355" s="130"/>
    </row>
    <row r="356" spans="2:10" x14ac:dyDescent="0.25">
      <c r="B356" s="49"/>
      <c r="C356" s="53"/>
      <c r="D356" s="158"/>
      <c r="E356" s="158"/>
      <c r="F356" s="158"/>
      <c r="G356" s="47"/>
      <c r="H356" s="47"/>
      <c r="I356" s="47"/>
      <c r="J356" s="130"/>
    </row>
    <row r="357" spans="2:10" x14ac:dyDescent="0.25">
      <c r="B357" s="49"/>
      <c r="C357" s="53"/>
      <c r="D357" s="158"/>
      <c r="E357" s="158"/>
      <c r="F357" s="158"/>
      <c r="G357" s="47"/>
      <c r="H357" s="47"/>
      <c r="I357" s="47"/>
      <c r="J357" s="130"/>
    </row>
    <row r="358" spans="2:10" x14ac:dyDescent="0.25">
      <c r="B358" s="49"/>
      <c r="C358" s="53"/>
      <c r="D358" s="158"/>
      <c r="E358" s="158"/>
      <c r="F358" s="158"/>
      <c r="G358" s="47"/>
      <c r="H358" s="47"/>
      <c r="I358" s="47"/>
      <c r="J358" s="130"/>
    </row>
    <row r="359" spans="2:10" x14ac:dyDescent="0.25">
      <c r="B359" s="49"/>
      <c r="C359" s="53"/>
      <c r="D359" s="158"/>
      <c r="E359" s="158"/>
      <c r="F359" s="158"/>
      <c r="G359" s="47"/>
      <c r="H359" s="47"/>
      <c r="I359" s="47"/>
      <c r="J359" s="130"/>
    </row>
    <row r="360" spans="2:10" x14ac:dyDescent="0.25">
      <c r="B360" s="49"/>
      <c r="C360" s="53"/>
      <c r="D360" s="158"/>
      <c r="E360" s="158"/>
      <c r="F360" s="158"/>
      <c r="G360" s="47"/>
      <c r="H360" s="47"/>
      <c r="I360" s="47"/>
      <c r="J360" s="130"/>
    </row>
    <row r="361" spans="2:10" x14ac:dyDescent="0.25">
      <c r="B361" s="49"/>
      <c r="C361" s="53"/>
      <c r="D361" s="158"/>
      <c r="E361" s="158"/>
      <c r="F361" s="158"/>
      <c r="G361" s="47"/>
      <c r="H361" s="47"/>
      <c r="I361" s="47"/>
      <c r="J361" s="130"/>
    </row>
    <row r="362" spans="2:10" x14ac:dyDescent="0.25">
      <c r="B362" s="49"/>
      <c r="C362" s="53"/>
      <c r="D362" s="158"/>
      <c r="E362" s="158"/>
      <c r="F362" s="158"/>
      <c r="G362" s="47"/>
      <c r="H362" s="47"/>
      <c r="I362" s="47"/>
      <c r="J362" s="130"/>
    </row>
    <row r="363" spans="2:10" x14ac:dyDescent="0.25">
      <c r="B363" s="49"/>
      <c r="C363" s="53"/>
      <c r="D363" s="158"/>
      <c r="E363" s="158"/>
      <c r="F363" s="158"/>
      <c r="G363" s="47"/>
      <c r="H363" s="47"/>
      <c r="I363" s="47"/>
      <c r="J363" s="130"/>
    </row>
    <row r="364" spans="2:10" x14ac:dyDescent="0.25">
      <c r="B364" s="49"/>
      <c r="C364" s="53"/>
      <c r="D364" s="158"/>
      <c r="E364" s="158"/>
      <c r="F364" s="158"/>
      <c r="G364" s="47"/>
      <c r="H364" s="47"/>
      <c r="I364" s="47"/>
      <c r="J364" s="130"/>
    </row>
    <row r="365" spans="2:10" x14ac:dyDescent="0.25">
      <c r="B365" s="49"/>
      <c r="C365" s="53"/>
      <c r="D365" s="158"/>
      <c r="E365" s="158"/>
      <c r="F365" s="158"/>
      <c r="G365" s="47"/>
      <c r="H365" s="47"/>
      <c r="I365" s="47"/>
      <c r="J365" s="130"/>
    </row>
    <row r="366" spans="2:10" x14ac:dyDescent="0.25">
      <c r="B366" s="49"/>
      <c r="C366" s="53"/>
      <c r="D366" s="158"/>
      <c r="E366" s="158"/>
      <c r="F366" s="158"/>
      <c r="G366" s="47"/>
      <c r="H366" s="47"/>
      <c r="I366" s="47"/>
      <c r="J366" s="130"/>
    </row>
    <row r="367" spans="2:10" x14ac:dyDescent="0.25">
      <c r="B367" s="49" t="s">
        <v>160</v>
      </c>
      <c r="C367" s="158"/>
      <c r="D367" s="158"/>
      <c r="E367" s="158"/>
      <c r="F367" s="158"/>
      <c r="G367" s="47"/>
      <c r="H367" s="47"/>
      <c r="I367" s="47"/>
      <c r="J367" s="130"/>
    </row>
    <row r="368" spans="2:10" x14ac:dyDescent="0.25">
      <c r="B368" s="49"/>
      <c r="C368" s="53"/>
      <c r="D368" s="158"/>
      <c r="E368" s="158"/>
      <c r="F368" s="158"/>
      <c r="G368" s="47"/>
      <c r="H368" s="47"/>
      <c r="I368" s="47"/>
      <c r="J368" s="130"/>
    </row>
    <row r="369" spans="2:10" x14ac:dyDescent="0.25">
      <c r="B369" s="49"/>
      <c r="C369" s="53"/>
      <c r="D369" s="158"/>
      <c r="E369" s="158"/>
      <c r="F369" s="158"/>
      <c r="G369" s="47"/>
      <c r="H369" s="47"/>
      <c r="I369" s="47"/>
      <c r="J369" s="130"/>
    </row>
    <row r="370" spans="2:10" x14ac:dyDescent="0.25">
      <c r="B370" s="49"/>
      <c r="C370" s="53"/>
      <c r="D370" s="158"/>
      <c r="E370" s="158"/>
      <c r="F370" s="158"/>
      <c r="G370" s="47"/>
      <c r="H370" s="47"/>
      <c r="I370" s="47"/>
      <c r="J370" s="130"/>
    </row>
    <row r="371" spans="2:10" x14ac:dyDescent="0.25">
      <c r="B371" s="49"/>
      <c r="C371" s="53"/>
      <c r="D371" s="158"/>
      <c r="E371" s="158"/>
      <c r="F371" s="158"/>
      <c r="G371" s="47"/>
      <c r="H371" s="47"/>
      <c r="I371" s="47"/>
      <c r="J371" s="130"/>
    </row>
    <row r="372" spans="2:10" x14ac:dyDescent="0.25">
      <c r="B372" s="49"/>
      <c r="C372" s="53"/>
      <c r="D372" s="158"/>
      <c r="E372" s="158"/>
      <c r="F372" s="158"/>
      <c r="G372" s="47"/>
      <c r="H372" s="47"/>
      <c r="I372" s="47"/>
      <c r="J372" s="130"/>
    </row>
    <row r="373" spans="2:10" x14ac:dyDescent="0.25">
      <c r="B373" s="49"/>
      <c r="C373" s="53"/>
      <c r="D373" s="158"/>
      <c r="E373" s="158"/>
      <c r="F373" s="158"/>
      <c r="G373" s="47"/>
      <c r="H373" s="47"/>
      <c r="I373" s="47"/>
      <c r="J373" s="130"/>
    </row>
    <row r="374" spans="2:10" x14ac:dyDescent="0.25">
      <c r="B374" s="49"/>
      <c r="C374" s="53"/>
      <c r="D374" s="158"/>
      <c r="E374" s="158"/>
      <c r="F374" s="158"/>
      <c r="G374" s="47"/>
      <c r="H374" s="47"/>
      <c r="I374" s="47"/>
      <c r="J374" s="130"/>
    </row>
    <row r="375" spans="2:10" x14ac:dyDescent="0.25">
      <c r="B375" s="49"/>
      <c r="C375" s="53"/>
      <c r="D375" s="158"/>
      <c r="E375" s="158"/>
      <c r="F375" s="158"/>
      <c r="G375" s="47"/>
      <c r="H375" s="47"/>
      <c r="I375" s="47"/>
      <c r="J375" s="130"/>
    </row>
    <row r="376" spans="2:10" x14ac:dyDescent="0.25">
      <c r="B376" s="49"/>
      <c r="C376" s="53"/>
      <c r="D376" s="158"/>
      <c r="E376" s="158"/>
      <c r="F376" s="158"/>
      <c r="G376" s="47"/>
      <c r="H376" s="47"/>
      <c r="I376" s="47"/>
      <c r="J376" s="130"/>
    </row>
    <row r="377" spans="2:10" x14ac:dyDescent="0.25">
      <c r="B377" s="49"/>
      <c r="C377" s="53"/>
      <c r="D377" s="158"/>
      <c r="E377" s="158"/>
      <c r="F377" s="158"/>
      <c r="G377" s="47"/>
      <c r="H377" s="47"/>
      <c r="I377" s="47"/>
      <c r="J377" s="130"/>
    </row>
    <row r="378" spans="2:10" x14ac:dyDescent="0.25">
      <c r="B378" s="49"/>
      <c r="C378" s="53"/>
      <c r="D378" s="158"/>
      <c r="E378" s="158"/>
      <c r="F378" s="158"/>
      <c r="G378" s="47"/>
      <c r="H378" s="47"/>
      <c r="I378" s="47"/>
      <c r="J378" s="130"/>
    </row>
    <row r="379" spans="2:10" x14ac:dyDescent="0.25">
      <c r="B379" s="49"/>
      <c r="C379" s="53"/>
      <c r="D379" s="158"/>
      <c r="E379" s="158"/>
      <c r="F379" s="158"/>
      <c r="G379" s="47"/>
      <c r="H379" s="47"/>
      <c r="I379" s="47"/>
      <c r="J379" s="130"/>
    </row>
    <row r="380" spans="2:10" x14ac:dyDescent="0.25">
      <c r="B380" s="49"/>
      <c r="C380" s="53"/>
      <c r="D380" s="158"/>
      <c r="E380" s="158"/>
      <c r="F380" s="158"/>
      <c r="G380" s="47"/>
      <c r="H380" s="47"/>
      <c r="I380" s="47"/>
      <c r="J380" s="130"/>
    </row>
    <row r="381" spans="2:10" x14ac:dyDescent="0.25">
      <c r="B381" s="49"/>
      <c r="C381" s="53"/>
      <c r="D381" s="158"/>
      <c r="E381" s="158"/>
      <c r="F381" s="158"/>
      <c r="G381" s="47"/>
      <c r="H381" s="47"/>
      <c r="I381" s="47"/>
      <c r="J381" s="130"/>
    </row>
    <row r="382" spans="2:10" x14ac:dyDescent="0.25">
      <c r="B382" s="49" t="s">
        <v>161</v>
      </c>
      <c r="C382" s="158"/>
      <c r="D382" s="158"/>
      <c r="E382" s="158"/>
      <c r="F382" s="158"/>
      <c r="G382" s="47"/>
      <c r="H382" s="47"/>
      <c r="I382" s="47"/>
      <c r="J382" s="130"/>
    </row>
    <row r="383" spans="2:10" x14ac:dyDescent="0.25">
      <c r="B383" s="49"/>
      <c r="C383" s="53"/>
      <c r="D383" s="158"/>
      <c r="E383" s="158"/>
      <c r="F383" s="158"/>
      <c r="G383" s="47"/>
      <c r="H383" s="47"/>
      <c r="I383" s="47"/>
      <c r="J383" s="130"/>
    </row>
    <row r="384" spans="2:10" x14ac:dyDescent="0.25">
      <c r="B384" s="49"/>
      <c r="C384" s="53"/>
      <c r="D384" s="158"/>
      <c r="E384" s="158"/>
      <c r="F384" s="158"/>
      <c r="G384" s="47"/>
      <c r="H384" s="47"/>
      <c r="I384" s="47"/>
      <c r="J384" s="130"/>
    </row>
    <row r="385" spans="2:10" x14ac:dyDescent="0.25">
      <c r="B385" s="49"/>
      <c r="C385" s="53"/>
      <c r="D385" s="158"/>
      <c r="E385" s="158"/>
      <c r="F385" s="158"/>
      <c r="G385" s="47"/>
      <c r="H385" s="47"/>
      <c r="I385" s="47"/>
      <c r="J385" s="130"/>
    </row>
    <row r="386" spans="2:10" x14ac:dyDescent="0.25">
      <c r="B386" s="49"/>
      <c r="C386" s="53"/>
      <c r="D386" s="158"/>
      <c r="E386" s="158"/>
      <c r="F386" s="158"/>
      <c r="G386" s="47"/>
      <c r="H386" s="47"/>
      <c r="I386" s="47"/>
      <c r="J386" s="130"/>
    </row>
    <row r="387" spans="2:10" x14ac:dyDescent="0.25">
      <c r="B387" s="49"/>
      <c r="C387" s="53"/>
      <c r="D387" s="158"/>
      <c r="E387" s="158"/>
      <c r="F387" s="158"/>
      <c r="G387" s="47"/>
      <c r="H387" s="47"/>
      <c r="I387" s="47"/>
      <c r="J387" s="130"/>
    </row>
    <row r="388" spans="2:10" x14ac:dyDescent="0.25">
      <c r="B388" s="49"/>
      <c r="C388" s="53"/>
      <c r="D388" s="158"/>
      <c r="E388" s="158"/>
      <c r="F388" s="158"/>
      <c r="G388" s="47"/>
      <c r="H388" s="47"/>
      <c r="I388" s="47"/>
      <c r="J388" s="130"/>
    </row>
    <row r="389" spans="2:10" x14ac:dyDescent="0.25">
      <c r="B389" s="49"/>
      <c r="C389" s="53"/>
      <c r="D389" s="158"/>
      <c r="E389" s="158"/>
      <c r="F389" s="158"/>
      <c r="G389" s="47"/>
      <c r="H389" s="47"/>
      <c r="I389" s="47"/>
      <c r="J389" s="130"/>
    </row>
    <row r="390" spans="2:10" x14ac:dyDescent="0.25">
      <c r="B390" s="49"/>
      <c r="C390" s="53"/>
      <c r="D390" s="158"/>
      <c r="E390" s="158"/>
      <c r="F390" s="158"/>
      <c r="G390" s="47"/>
      <c r="H390" s="47"/>
      <c r="I390" s="47"/>
      <c r="J390" s="130"/>
    </row>
    <row r="391" spans="2:10" x14ac:dyDescent="0.25">
      <c r="B391" s="49"/>
      <c r="C391" s="53"/>
      <c r="D391" s="158"/>
      <c r="E391" s="158"/>
      <c r="F391" s="158"/>
      <c r="G391" s="47"/>
      <c r="H391" s="47"/>
      <c r="I391" s="47"/>
      <c r="J391" s="130"/>
    </row>
    <row r="392" spans="2:10" x14ac:dyDescent="0.25">
      <c r="B392" s="49"/>
      <c r="C392" s="53"/>
      <c r="D392" s="158"/>
      <c r="E392" s="158"/>
      <c r="F392" s="158"/>
      <c r="G392" s="47"/>
      <c r="H392" s="47"/>
      <c r="I392" s="47"/>
      <c r="J392" s="130"/>
    </row>
    <row r="393" spans="2:10" x14ac:dyDescent="0.25">
      <c r="B393" s="49"/>
      <c r="C393" s="53"/>
      <c r="D393" s="158"/>
      <c r="E393" s="158"/>
      <c r="F393" s="158"/>
      <c r="G393" s="47"/>
      <c r="H393" s="47"/>
      <c r="I393" s="47"/>
      <c r="J393" s="130"/>
    </row>
    <row r="394" spans="2:10" x14ac:dyDescent="0.25">
      <c r="B394" s="49"/>
      <c r="C394" s="53"/>
      <c r="D394" s="158"/>
      <c r="E394" s="158"/>
      <c r="F394" s="158"/>
      <c r="G394" s="47"/>
      <c r="H394" s="47"/>
      <c r="I394" s="47"/>
      <c r="J394" s="130"/>
    </row>
    <row r="395" spans="2:10" x14ac:dyDescent="0.25">
      <c r="B395" s="49"/>
      <c r="C395" s="53"/>
      <c r="D395" s="158"/>
      <c r="E395" s="158"/>
      <c r="F395" s="158"/>
      <c r="G395" s="47"/>
      <c r="H395" s="47"/>
      <c r="I395" s="47"/>
      <c r="J395" s="130"/>
    </row>
    <row r="396" spans="2:10" x14ac:dyDescent="0.25">
      <c r="B396" s="49"/>
      <c r="C396" s="53"/>
      <c r="D396" s="158"/>
      <c r="E396" s="158"/>
      <c r="F396" s="158"/>
      <c r="G396" s="47"/>
      <c r="H396" s="47"/>
      <c r="I396" s="47"/>
      <c r="J396" s="130"/>
    </row>
    <row r="397" spans="2:10" x14ac:dyDescent="0.25">
      <c r="B397" s="49" t="s">
        <v>162</v>
      </c>
      <c r="C397" s="158"/>
      <c r="D397" s="158"/>
      <c r="E397" s="158"/>
      <c r="F397" s="158"/>
      <c r="G397" s="47"/>
      <c r="H397" s="47"/>
      <c r="I397" s="47"/>
      <c r="J397" s="130"/>
    </row>
    <row r="398" spans="2:10" x14ac:dyDescent="0.25">
      <c r="B398" s="49"/>
      <c r="C398" s="53"/>
      <c r="D398" s="158"/>
      <c r="E398" s="158"/>
      <c r="F398" s="158"/>
      <c r="G398" s="47"/>
      <c r="H398" s="47"/>
      <c r="I398" s="47"/>
      <c r="J398" s="130"/>
    </row>
    <row r="399" spans="2:10" x14ac:dyDescent="0.25">
      <c r="B399" s="49"/>
      <c r="C399" s="53"/>
      <c r="D399" s="158"/>
      <c r="E399" s="158"/>
      <c r="F399" s="158"/>
      <c r="G399" s="47"/>
      <c r="H399" s="47"/>
      <c r="I399" s="47"/>
      <c r="J399" s="130"/>
    </row>
    <row r="400" spans="2:10" x14ac:dyDescent="0.25">
      <c r="B400" s="49"/>
      <c r="C400" s="53"/>
      <c r="D400" s="158"/>
      <c r="E400" s="158"/>
      <c r="F400" s="158"/>
      <c r="G400" s="47"/>
      <c r="H400" s="47"/>
      <c r="I400" s="47"/>
      <c r="J400" s="130"/>
    </row>
    <row r="401" spans="2:10" x14ac:dyDescent="0.25">
      <c r="B401" s="49"/>
      <c r="C401" s="53"/>
      <c r="D401" s="158"/>
      <c r="E401" s="158"/>
      <c r="F401" s="158"/>
      <c r="G401" s="47"/>
      <c r="H401" s="47"/>
      <c r="I401" s="47"/>
      <c r="J401" s="130"/>
    </row>
    <row r="402" spans="2:10" x14ac:dyDescent="0.25">
      <c r="B402" s="49"/>
      <c r="C402" s="53"/>
      <c r="D402" s="158"/>
      <c r="E402" s="158"/>
      <c r="F402" s="158"/>
      <c r="G402" s="47"/>
      <c r="H402" s="47"/>
      <c r="I402" s="47"/>
      <c r="J402" s="130"/>
    </row>
    <row r="403" spans="2:10" x14ac:dyDescent="0.25">
      <c r="B403" s="49"/>
      <c r="C403" s="53"/>
      <c r="D403" s="158"/>
      <c r="E403" s="158"/>
      <c r="F403" s="158"/>
      <c r="G403" s="47"/>
      <c r="H403" s="47"/>
      <c r="I403" s="47"/>
      <c r="J403" s="130"/>
    </row>
    <row r="404" spans="2:10" x14ac:dyDescent="0.25">
      <c r="B404" s="49"/>
      <c r="C404" s="53"/>
      <c r="D404" s="158"/>
      <c r="E404" s="158"/>
      <c r="F404" s="158"/>
      <c r="G404" s="47"/>
      <c r="H404" s="47"/>
      <c r="I404" s="47"/>
      <c r="J404" s="130"/>
    </row>
    <row r="405" spans="2:10" x14ac:dyDescent="0.25">
      <c r="B405" s="49"/>
      <c r="C405" s="53"/>
      <c r="D405" s="158"/>
      <c r="E405" s="158"/>
      <c r="F405" s="158"/>
      <c r="G405" s="47"/>
      <c r="H405" s="47"/>
      <c r="I405" s="47"/>
      <c r="J405" s="130"/>
    </row>
    <row r="406" spans="2:10" x14ac:dyDescent="0.25">
      <c r="B406" s="49"/>
      <c r="C406" s="53"/>
      <c r="D406" s="158"/>
      <c r="E406" s="158"/>
      <c r="F406" s="158"/>
      <c r="G406" s="47"/>
      <c r="H406" s="47"/>
      <c r="I406" s="47"/>
      <c r="J406" s="130"/>
    </row>
    <row r="407" spans="2:10" x14ac:dyDescent="0.25">
      <c r="B407" s="49"/>
      <c r="C407" s="53"/>
      <c r="D407" s="158"/>
      <c r="E407" s="158"/>
      <c r="F407" s="158"/>
      <c r="G407" s="47"/>
      <c r="H407" s="47"/>
      <c r="I407" s="47"/>
      <c r="J407" s="130"/>
    </row>
    <row r="408" spans="2:10" x14ac:dyDescent="0.25">
      <c r="B408" s="49"/>
      <c r="C408" s="53"/>
      <c r="D408" s="158"/>
      <c r="E408" s="158"/>
      <c r="F408" s="158"/>
      <c r="G408" s="47"/>
      <c r="H408" s="47"/>
      <c r="I408" s="47"/>
      <c r="J408" s="130"/>
    </row>
    <row r="409" spans="2:10" x14ac:dyDescent="0.25">
      <c r="B409" s="49"/>
      <c r="C409" s="53"/>
      <c r="D409" s="158"/>
      <c r="E409" s="158"/>
      <c r="F409" s="158"/>
      <c r="G409" s="47"/>
      <c r="H409" s="47"/>
      <c r="I409" s="47"/>
      <c r="J409" s="130"/>
    </row>
    <row r="410" spans="2:10" x14ac:dyDescent="0.25">
      <c r="B410" s="49"/>
      <c r="C410" s="53"/>
      <c r="D410" s="158"/>
      <c r="E410" s="158"/>
      <c r="F410" s="158"/>
      <c r="G410" s="47"/>
      <c r="H410" s="47"/>
      <c r="I410" s="47"/>
      <c r="J410" s="130"/>
    </row>
    <row r="411" spans="2:10" x14ac:dyDescent="0.25">
      <c r="B411" s="49"/>
      <c r="C411" s="53"/>
      <c r="D411" s="158"/>
      <c r="E411" s="158"/>
      <c r="F411" s="158"/>
      <c r="G411" s="47"/>
      <c r="H411" s="47"/>
      <c r="I411" s="47"/>
      <c r="J411" s="130"/>
    </row>
    <row r="412" spans="2:10" x14ac:dyDescent="0.25">
      <c r="B412" s="49" t="s">
        <v>163</v>
      </c>
      <c r="C412" s="158"/>
      <c r="D412" s="158"/>
      <c r="E412" s="158"/>
      <c r="F412" s="158"/>
      <c r="G412" s="47"/>
      <c r="H412" s="47"/>
      <c r="I412" s="47"/>
      <c r="J412" s="130"/>
    </row>
    <row r="413" spans="2:10" x14ac:dyDescent="0.25">
      <c r="B413" s="49"/>
      <c r="C413" s="53"/>
      <c r="D413" s="158"/>
      <c r="E413" s="158"/>
      <c r="F413" s="158"/>
      <c r="G413" s="47"/>
      <c r="H413" s="47"/>
      <c r="I413" s="47"/>
      <c r="J413" s="130"/>
    </row>
    <row r="414" spans="2:10" x14ac:dyDescent="0.25">
      <c r="B414" s="49"/>
      <c r="C414" s="53"/>
      <c r="D414" s="158"/>
      <c r="E414" s="158"/>
      <c r="F414" s="158"/>
      <c r="G414" s="47"/>
      <c r="H414" s="47"/>
      <c r="I414" s="47"/>
      <c r="J414" s="130"/>
    </row>
    <row r="415" spans="2:10" x14ac:dyDescent="0.25">
      <c r="B415" s="49"/>
      <c r="C415" s="53"/>
      <c r="D415" s="158"/>
      <c r="E415" s="158"/>
      <c r="F415" s="158"/>
      <c r="G415" s="47"/>
      <c r="H415" s="47"/>
      <c r="I415" s="47"/>
      <c r="J415" s="130"/>
    </row>
    <row r="416" spans="2:10" x14ac:dyDescent="0.25">
      <c r="B416" s="49"/>
      <c r="C416" s="53"/>
      <c r="D416" s="158"/>
      <c r="E416" s="158"/>
      <c r="F416" s="158"/>
      <c r="G416" s="47"/>
      <c r="H416" s="47"/>
      <c r="I416" s="47"/>
      <c r="J416" s="130"/>
    </row>
    <row r="417" spans="2:10" x14ac:dyDescent="0.25">
      <c r="B417" s="49"/>
      <c r="C417" s="53"/>
      <c r="D417" s="158"/>
      <c r="E417" s="158"/>
      <c r="F417" s="158"/>
      <c r="G417" s="47"/>
      <c r="H417" s="47"/>
      <c r="I417" s="47"/>
      <c r="J417" s="130"/>
    </row>
    <row r="418" spans="2:10" x14ac:dyDescent="0.25">
      <c r="B418" s="49"/>
      <c r="C418" s="53"/>
      <c r="D418" s="158"/>
      <c r="E418" s="158"/>
      <c r="F418" s="158"/>
      <c r="G418" s="47"/>
      <c r="H418" s="47"/>
      <c r="I418" s="47"/>
      <c r="J418" s="130"/>
    </row>
    <row r="419" spans="2:10" x14ac:dyDescent="0.25">
      <c r="B419" s="49"/>
      <c r="C419" s="53"/>
      <c r="D419" s="158"/>
      <c r="E419" s="158"/>
      <c r="F419" s="158"/>
      <c r="G419" s="47"/>
      <c r="H419" s="47"/>
      <c r="I419" s="47"/>
      <c r="J419" s="130"/>
    </row>
    <row r="420" spans="2:10" x14ac:dyDescent="0.25">
      <c r="B420" s="49"/>
      <c r="C420" s="53"/>
      <c r="D420" s="158"/>
      <c r="E420" s="158"/>
      <c r="F420" s="158"/>
      <c r="G420" s="47"/>
      <c r="H420" s="47"/>
      <c r="I420" s="47"/>
      <c r="J420" s="130"/>
    </row>
    <row r="421" spans="2:10" x14ac:dyDescent="0.25">
      <c r="B421" s="49"/>
      <c r="C421" s="53"/>
      <c r="D421" s="158"/>
      <c r="E421" s="158"/>
      <c r="F421" s="158"/>
      <c r="G421" s="47"/>
      <c r="H421" s="47"/>
      <c r="I421" s="47"/>
      <c r="J421" s="130"/>
    </row>
    <row r="422" spans="2:10" x14ac:dyDescent="0.25">
      <c r="B422" s="49"/>
      <c r="C422" s="53"/>
      <c r="D422" s="158"/>
      <c r="E422" s="158"/>
      <c r="F422" s="158"/>
      <c r="G422" s="47"/>
      <c r="H422" s="47"/>
      <c r="I422" s="47"/>
      <c r="J422" s="130"/>
    </row>
    <row r="423" spans="2:10" x14ac:dyDescent="0.25">
      <c r="B423" s="49"/>
      <c r="C423" s="53"/>
      <c r="D423" s="158"/>
      <c r="E423" s="158"/>
      <c r="F423" s="158"/>
      <c r="G423" s="47"/>
      <c r="H423" s="47"/>
      <c r="I423" s="47"/>
      <c r="J423" s="130"/>
    </row>
    <row r="424" spans="2:10" x14ac:dyDescent="0.25">
      <c r="B424" s="49"/>
      <c r="C424" s="53"/>
      <c r="D424" s="158"/>
      <c r="E424" s="158"/>
      <c r="F424" s="158"/>
      <c r="G424" s="47"/>
      <c r="H424" s="47"/>
      <c r="I424" s="47"/>
      <c r="J424" s="130"/>
    </row>
    <row r="425" spans="2:10" x14ac:dyDescent="0.25">
      <c r="B425" s="49"/>
      <c r="C425" s="53"/>
      <c r="D425" s="158"/>
      <c r="E425" s="158"/>
      <c r="F425" s="158"/>
      <c r="G425" s="47"/>
      <c r="H425" s="47"/>
      <c r="I425" s="47"/>
      <c r="J425" s="130"/>
    </row>
    <row r="426" spans="2:10" x14ac:dyDescent="0.25">
      <c r="B426" s="49"/>
      <c r="C426" s="53"/>
      <c r="D426" s="158"/>
      <c r="E426" s="158"/>
      <c r="F426" s="158"/>
      <c r="G426" s="47"/>
      <c r="H426" s="47"/>
      <c r="I426" s="47"/>
      <c r="J426" s="130"/>
    </row>
    <row r="427" spans="2:10" x14ac:dyDescent="0.25">
      <c r="B427" s="49" t="s">
        <v>164</v>
      </c>
      <c r="C427" s="158"/>
      <c r="D427" s="158"/>
      <c r="E427" s="158"/>
      <c r="F427" s="158"/>
      <c r="G427" s="47"/>
      <c r="H427" s="47"/>
      <c r="I427" s="47"/>
      <c r="J427" s="130"/>
    </row>
    <row r="428" spans="2:10" x14ac:dyDescent="0.25">
      <c r="B428" s="49"/>
      <c r="C428" s="53"/>
      <c r="D428" s="158"/>
      <c r="E428" s="158"/>
      <c r="F428" s="158"/>
      <c r="G428" s="47"/>
      <c r="H428" s="47"/>
      <c r="I428" s="47"/>
      <c r="J428" s="130"/>
    </row>
    <row r="429" spans="2:10" x14ac:dyDescent="0.25">
      <c r="B429" s="49"/>
      <c r="C429" s="53"/>
      <c r="D429" s="158"/>
      <c r="E429" s="158"/>
      <c r="F429" s="158"/>
      <c r="G429" s="47"/>
      <c r="H429" s="47"/>
      <c r="I429" s="47"/>
      <c r="J429" s="130"/>
    </row>
    <row r="430" spans="2:10" x14ac:dyDescent="0.25">
      <c r="B430" s="49"/>
      <c r="C430" s="53"/>
      <c r="D430" s="158"/>
      <c r="E430" s="158"/>
      <c r="F430" s="158"/>
      <c r="G430" s="47"/>
      <c r="H430" s="47"/>
      <c r="I430" s="47"/>
      <c r="J430" s="130"/>
    </row>
    <row r="431" spans="2:10" x14ac:dyDescent="0.25">
      <c r="B431" s="49"/>
      <c r="C431" s="53"/>
      <c r="D431" s="158"/>
      <c r="E431" s="158"/>
      <c r="F431" s="158"/>
      <c r="G431" s="47"/>
      <c r="H431" s="47"/>
      <c r="I431" s="47"/>
      <c r="J431" s="130"/>
    </row>
    <row r="432" spans="2:10" x14ac:dyDescent="0.25">
      <c r="B432" s="49"/>
      <c r="C432" s="53"/>
      <c r="D432" s="158"/>
      <c r="E432" s="158"/>
      <c r="F432" s="158"/>
      <c r="G432" s="47"/>
      <c r="H432" s="47"/>
      <c r="I432" s="47"/>
      <c r="J432" s="130"/>
    </row>
    <row r="433" spans="2:10" x14ac:dyDescent="0.25">
      <c r="B433" s="49"/>
      <c r="C433" s="53"/>
      <c r="D433" s="158"/>
      <c r="E433" s="158"/>
      <c r="F433" s="158"/>
      <c r="G433" s="47"/>
      <c r="H433" s="47"/>
      <c r="I433" s="47"/>
      <c r="J433" s="130"/>
    </row>
    <row r="434" spans="2:10" x14ac:dyDescent="0.25">
      <c r="B434" s="49"/>
      <c r="C434" s="53"/>
      <c r="D434" s="158"/>
      <c r="E434" s="158"/>
      <c r="F434" s="158"/>
      <c r="G434" s="47"/>
      <c r="H434" s="47"/>
      <c r="I434" s="47"/>
      <c r="J434" s="130"/>
    </row>
    <row r="435" spans="2:10" x14ac:dyDescent="0.25">
      <c r="B435" s="49"/>
      <c r="C435" s="53"/>
      <c r="D435" s="158"/>
      <c r="E435" s="158"/>
      <c r="F435" s="158"/>
      <c r="G435" s="47"/>
      <c r="H435" s="47"/>
      <c r="I435" s="47"/>
      <c r="J435" s="130"/>
    </row>
    <row r="436" spans="2:10" x14ac:dyDescent="0.25">
      <c r="B436" s="49"/>
      <c r="C436" s="53"/>
      <c r="D436" s="158"/>
      <c r="E436" s="158"/>
      <c r="F436" s="158"/>
      <c r="G436" s="47"/>
      <c r="H436" s="47"/>
      <c r="I436" s="47"/>
      <c r="J436" s="130"/>
    </row>
    <row r="437" spans="2:10" x14ac:dyDescent="0.25">
      <c r="B437" s="49"/>
      <c r="C437" s="53"/>
      <c r="D437" s="158"/>
      <c r="E437" s="158"/>
      <c r="F437" s="158"/>
      <c r="G437" s="47"/>
      <c r="H437" s="47"/>
      <c r="I437" s="47"/>
      <c r="J437" s="130"/>
    </row>
    <row r="438" spans="2:10" x14ac:dyDescent="0.25">
      <c r="B438" s="49"/>
      <c r="C438" s="53"/>
      <c r="D438" s="158"/>
      <c r="E438" s="158"/>
      <c r="F438" s="158"/>
      <c r="G438" s="47"/>
      <c r="H438" s="47"/>
      <c r="I438" s="47"/>
      <c r="J438" s="130"/>
    </row>
    <row r="439" spans="2:10" x14ac:dyDescent="0.25">
      <c r="B439" s="49"/>
      <c r="C439" s="53"/>
      <c r="D439" s="158"/>
      <c r="E439" s="158"/>
      <c r="F439" s="158"/>
      <c r="G439" s="47"/>
      <c r="H439" s="47"/>
      <c r="I439" s="47"/>
      <c r="J439" s="130"/>
    </row>
    <row r="440" spans="2:10" x14ac:dyDescent="0.25">
      <c r="B440" s="49"/>
      <c r="C440" s="53"/>
      <c r="D440" s="158"/>
      <c r="E440" s="158"/>
      <c r="F440" s="158"/>
      <c r="G440" s="47"/>
      <c r="H440" s="47"/>
      <c r="I440" s="47"/>
      <c r="J440" s="130"/>
    </row>
    <row r="441" spans="2:10" x14ac:dyDescent="0.25">
      <c r="B441" s="49"/>
      <c r="C441" s="53"/>
      <c r="D441" s="158"/>
      <c r="E441" s="158"/>
      <c r="F441" s="158"/>
      <c r="G441" s="47"/>
      <c r="H441" s="47"/>
      <c r="I441" s="47"/>
      <c r="J441" s="130"/>
    </row>
    <row r="442" spans="2:10" x14ac:dyDescent="0.25">
      <c r="B442" s="49" t="s">
        <v>165</v>
      </c>
      <c r="C442" s="158"/>
      <c r="D442" s="158"/>
      <c r="E442" s="158"/>
      <c r="F442" s="158"/>
      <c r="G442" s="47"/>
      <c r="H442" s="47"/>
      <c r="I442" s="47"/>
      <c r="J442" s="130"/>
    </row>
    <row r="443" spans="2:10" x14ac:dyDescent="0.25">
      <c r="B443" s="49"/>
      <c r="C443" s="53"/>
      <c r="D443" s="158"/>
      <c r="E443" s="158"/>
      <c r="F443" s="158"/>
      <c r="G443" s="47"/>
      <c r="H443" s="47"/>
      <c r="I443" s="47"/>
      <c r="J443" s="130"/>
    </row>
    <row r="444" spans="2:10" x14ac:dyDescent="0.25">
      <c r="B444" s="49"/>
      <c r="C444" s="53"/>
      <c r="D444" s="158"/>
      <c r="E444" s="158"/>
      <c r="F444" s="158"/>
      <c r="G444" s="47"/>
      <c r="H444" s="47"/>
      <c r="I444" s="47"/>
      <c r="J444" s="130"/>
    </row>
    <row r="445" spans="2:10" x14ac:dyDescent="0.25">
      <c r="B445" s="49"/>
      <c r="C445" s="53"/>
      <c r="D445" s="158"/>
      <c r="E445" s="158"/>
      <c r="F445" s="158"/>
      <c r="G445" s="47"/>
      <c r="H445" s="47"/>
      <c r="I445" s="47"/>
      <c r="J445" s="130"/>
    </row>
    <row r="446" spans="2:10" x14ac:dyDescent="0.25">
      <c r="B446" s="49"/>
      <c r="C446" s="53"/>
      <c r="D446" s="158"/>
      <c r="E446" s="158"/>
      <c r="F446" s="158"/>
      <c r="G446" s="47"/>
      <c r="H446" s="47"/>
      <c r="I446" s="47"/>
      <c r="J446" s="130"/>
    </row>
    <row r="447" spans="2:10" x14ac:dyDescent="0.25">
      <c r="B447" s="49"/>
      <c r="C447" s="53"/>
      <c r="D447" s="158"/>
      <c r="E447" s="158"/>
      <c r="F447" s="158"/>
      <c r="G447" s="47"/>
      <c r="H447" s="47"/>
      <c r="I447" s="47"/>
      <c r="J447" s="130"/>
    </row>
    <row r="448" spans="2:10" x14ac:dyDescent="0.25">
      <c r="B448" s="49"/>
      <c r="C448" s="53"/>
      <c r="D448" s="158"/>
      <c r="E448" s="158"/>
      <c r="F448" s="158"/>
      <c r="G448" s="47"/>
      <c r="H448" s="47"/>
      <c r="I448" s="47"/>
      <c r="J448" s="130"/>
    </row>
    <row r="449" spans="2:10" x14ac:dyDescent="0.25">
      <c r="B449" s="49"/>
      <c r="C449" s="53"/>
      <c r="D449" s="158"/>
      <c r="E449" s="158"/>
      <c r="F449" s="158"/>
      <c r="G449" s="47"/>
      <c r="H449" s="47"/>
      <c r="I449" s="47"/>
      <c r="J449" s="130"/>
    </row>
    <row r="450" spans="2:10" x14ac:dyDescent="0.25">
      <c r="B450" s="49"/>
      <c r="C450" s="53"/>
      <c r="D450" s="158"/>
      <c r="E450" s="158"/>
      <c r="F450" s="158"/>
      <c r="G450" s="47"/>
      <c r="H450" s="47"/>
      <c r="I450" s="47"/>
      <c r="J450" s="130"/>
    </row>
    <row r="451" spans="2:10" x14ac:dyDescent="0.25">
      <c r="B451" s="49"/>
      <c r="C451" s="53"/>
      <c r="D451" s="158"/>
      <c r="E451" s="158"/>
      <c r="F451" s="158"/>
      <c r="G451" s="47"/>
      <c r="H451" s="47"/>
      <c r="I451" s="47"/>
      <c r="J451" s="130"/>
    </row>
    <row r="452" spans="2:10" x14ac:dyDescent="0.25">
      <c r="B452" s="49"/>
      <c r="C452" s="53"/>
      <c r="D452" s="158"/>
      <c r="E452" s="158"/>
      <c r="F452" s="158"/>
      <c r="G452" s="47"/>
      <c r="H452" s="47"/>
      <c r="I452" s="47"/>
      <c r="J452" s="130"/>
    </row>
    <row r="453" spans="2:10" x14ac:dyDescent="0.25">
      <c r="B453" s="49"/>
      <c r="C453" s="53"/>
      <c r="D453" s="158"/>
      <c r="E453" s="158"/>
      <c r="F453" s="158"/>
      <c r="G453" s="47"/>
      <c r="H453" s="47"/>
      <c r="I453" s="47"/>
      <c r="J453" s="130"/>
    </row>
    <row r="454" spans="2:10" x14ac:dyDescent="0.25">
      <c r="B454" s="49"/>
      <c r="C454" s="53"/>
      <c r="D454" s="158"/>
      <c r="E454" s="158"/>
      <c r="F454" s="158"/>
      <c r="G454" s="47"/>
      <c r="H454" s="47"/>
      <c r="I454" s="47"/>
      <c r="J454" s="130"/>
    </row>
    <row r="455" spans="2:10" x14ac:dyDescent="0.25">
      <c r="B455" s="49"/>
      <c r="C455" s="53"/>
      <c r="D455" s="158"/>
      <c r="E455" s="158"/>
      <c r="F455" s="158"/>
      <c r="G455" s="47"/>
      <c r="H455" s="47"/>
      <c r="I455" s="47"/>
      <c r="J455" s="130"/>
    </row>
    <row r="456" spans="2:10" x14ac:dyDescent="0.25">
      <c r="B456" s="49"/>
      <c r="C456" s="53"/>
      <c r="D456" s="158"/>
      <c r="E456" s="158"/>
      <c r="F456" s="158"/>
      <c r="G456" s="47"/>
      <c r="H456" s="47"/>
      <c r="I456" s="47"/>
      <c r="J456" s="130"/>
    </row>
    <row r="457" spans="2:10" x14ac:dyDescent="0.25">
      <c r="B457" s="49" t="s">
        <v>166</v>
      </c>
      <c r="C457" s="158"/>
      <c r="D457" s="158"/>
      <c r="E457" s="158"/>
      <c r="F457" s="158"/>
      <c r="G457" s="47"/>
      <c r="H457" s="47"/>
      <c r="I457" s="47"/>
      <c r="J457" s="130"/>
    </row>
    <row r="458" spans="2:10" x14ac:dyDescent="0.25">
      <c r="B458" s="49"/>
      <c r="C458" s="53"/>
      <c r="D458" s="158"/>
      <c r="E458" s="158"/>
      <c r="F458" s="158"/>
      <c r="G458" s="47"/>
      <c r="H458" s="47"/>
      <c r="I458" s="47"/>
      <c r="J458" s="130"/>
    </row>
    <row r="459" spans="2:10" x14ac:dyDescent="0.25">
      <c r="B459" s="49"/>
      <c r="C459" s="53"/>
      <c r="D459" s="158"/>
      <c r="E459" s="158"/>
      <c r="F459" s="158"/>
      <c r="G459" s="47"/>
      <c r="H459" s="47"/>
      <c r="I459" s="47"/>
      <c r="J459" s="130"/>
    </row>
    <row r="460" spans="2:10" x14ac:dyDescent="0.25">
      <c r="B460" s="49"/>
      <c r="C460" s="53"/>
      <c r="D460" s="158"/>
      <c r="E460" s="158"/>
      <c r="F460" s="158"/>
      <c r="G460" s="47"/>
      <c r="H460" s="47"/>
      <c r="I460" s="47"/>
      <c r="J460" s="130"/>
    </row>
    <row r="461" spans="2:10" x14ac:dyDescent="0.25">
      <c r="B461" s="49"/>
      <c r="C461" s="53"/>
      <c r="D461" s="158"/>
      <c r="E461" s="158"/>
      <c r="F461" s="158"/>
      <c r="G461" s="47"/>
      <c r="H461" s="47"/>
      <c r="I461" s="47"/>
      <c r="J461" s="130"/>
    </row>
    <row r="462" spans="2:10" x14ac:dyDescent="0.25">
      <c r="B462" s="49"/>
      <c r="C462" s="53"/>
      <c r="D462" s="158"/>
      <c r="E462" s="158"/>
      <c r="F462" s="158"/>
      <c r="G462" s="47"/>
      <c r="H462" s="47"/>
      <c r="I462" s="47"/>
      <c r="J462" s="130"/>
    </row>
    <row r="463" spans="2:10" x14ac:dyDescent="0.25">
      <c r="B463" s="49"/>
      <c r="C463" s="53"/>
      <c r="D463" s="158"/>
      <c r="E463" s="158"/>
      <c r="F463" s="158"/>
      <c r="G463" s="47"/>
      <c r="H463" s="47"/>
      <c r="I463" s="47"/>
      <c r="J463" s="130"/>
    </row>
    <row r="464" spans="2:10" x14ac:dyDescent="0.25">
      <c r="B464" s="49"/>
      <c r="C464" s="53"/>
      <c r="D464" s="158"/>
      <c r="E464" s="158"/>
      <c r="F464" s="158"/>
      <c r="G464" s="47"/>
      <c r="H464" s="47"/>
      <c r="I464" s="47"/>
      <c r="J464" s="130"/>
    </row>
    <row r="465" spans="2:10" x14ac:dyDescent="0.25">
      <c r="B465" s="49"/>
      <c r="C465" s="53"/>
      <c r="D465" s="158"/>
      <c r="E465" s="158"/>
      <c r="F465" s="158"/>
      <c r="G465" s="47"/>
      <c r="H465" s="47"/>
      <c r="I465" s="47"/>
      <c r="J465" s="130"/>
    </row>
    <row r="466" spans="2:10" x14ac:dyDescent="0.25">
      <c r="B466" s="49"/>
      <c r="C466" s="53"/>
      <c r="D466" s="158"/>
      <c r="E466" s="158"/>
      <c r="F466" s="158"/>
      <c r="G466" s="47"/>
      <c r="H466" s="47"/>
      <c r="I466" s="47"/>
      <c r="J466" s="130"/>
    </row>
    <row r="467" spans="2:10" x14ac:dyDescent="0.25">
      <c r="B467" s="49"/>
      <c r="C467" s="53"/>
      <c r="D467" s="158"/>
      <c r="E467" s="158"/>
      <c r="F467" s="158"/>
      <c r="G467" s="47"/>
      <c r="H467" s="47"/>
      <c r="I467" s="47"/>
      <c r="J467" s="130"/>
    </row>
    <row r="468" spans="2:10" x14ac:dyDescent="0.25">
      <c r="B468" s="49"/>
      <c r="C468" s="53"/>
      <c r="D468" s="158"/>
      <c r="E468" s="158"/>
      <c r="F468" s="158"/>
      <c r="G468" s="47"/>
      <c r="H468" s="47"/>
      <c r="I468" s="47"/>
      <c r="J468" s="130"/>
    </row>
    <row r="469" spans="2:10" x14ac:dyDescent="0.25">
      <c r="B469" s="49"/>
      <c r="C469" s="53"/>
      <c r="D469" s="158"/>
      <c r="E469" s="158"/>
      <c r="F469" s="158"/>
      <c r="G469" s="47"/>
      <c r="H469" s="47"/>
      <c r="I469" s="47"/>
      <c r="J469" s="130"/>
    </row>
    <row r="470" spans="2:10" x14ac:dyDescent="0.25">
      <c r="B470" s="49"/>
      <c r="C470" s="53"/>
      <c r="D470" s="158"/>
      <c r="E470" s="158"/>
      <c r="F470" s="158"/>
      <c r="G470" s="47"/>
      <c r="H470" s="47"/>
      <c r="I470" s="47"/>
      <c r="J470" s="130"/>
    </row>
    <row r="471" spans="2:10" x14ac:dyDescent="0.25">
      <c r="B471" s="49"/>
      <c r="C471" s="53"/>
      <c r="D471" s="158"/>
      <c r="E471" s="158"/>
      <c r="F471" s="158"/>
      <c r="G471" s="47"/>
      <c r="H471" s="47"/>
      <c r="I471" s="47"/>
      <c r="J471" s="130"/>
    </row>
    <row r="472" spans="2:10" x14ac:dyDescent="0.25">
      <c r="B472" s="49" t="s">
        <v>167</v>
      </c>
      <c r="C472" s="158"/>
      <c r="D472" s="158"/>
      <c r="E472" s="158"/>
      <c r="F472" s="158"/>
      <c r="G472" s="47"/>
      <c r="H472" s="47"/>
      <c r="I472" s="47"/>
      <c r="J472" s="130"/>
    </row>
    <row r="473" spans="2:10" x14ac:dyDescent="0.25">
      <c r="B473" s="49"/>
      <c r="C473" s="53"/>
      <c r="D473" s="158"/>
      <c r="E473" s="158"/>
      <c r="F473" s="158"/>
      <c r="G473" s="47"/>
      <c r="H473" s="47"/>
      <c r="I473" s="47"/>
      <c r="J473" s="130"/>
    </row>
    <row r="474" spans="2:10" x14ac:dyDescent="0.25">
      <c r="B474" s="49"/>
      <c r="C474" s="53"/>
      <c r="D474" s="158"/>
      <c r="E474" s="158"/>
      <c r="F474" s="158"/>
      <c r="G474" s="47"/>
      <c r="H474" s="47"/>
      <c r="I474" s="47"/>
      <c r="J474" s="130"/>
    </row>
    <row r="475" spans="2:10" x14ac:dyDescent="0.25">
      <c r="B475" s="49"/>
      <c r="C475" s="53"/>
      <c r="D475" s="158"/>
      <c r="E475" s="158"/>
      <c r="F475" s="158"/>
      <c r="G475" s="47"/>
      <c r="H475" s="47"/>
      <c r="I475" s="47"/>
      <c r="J475" s="130"/>
    </row>
    <row r="476" spans="2:10" x14ac:dyDescent="0.25">
      <c r="B476" s="49"/>
      <c r="C476" s="53"/>
      <c r="D476" s="158"/>
      <c r="E476" s="158"/>
      <c r="F476" s="158"/>
      <c r="G476" s="47"/>
      <c r="H476" s="47"/>
      <c r="I476" s="47"/>
      <c r="J476" s="130"/>
    </row>
    <row r="477" spans="2:10" x14ac:dyDescent="0.25">
      <c r="B477" s="49"/>
      <c r="C477" s="53"/>
      <c r="D477" s="158"/>
      <c r="E477" s="158"/>
      <c r="F477" s="158"/>
      <c r="G477" s="47"/>
      <c r="H477" s="47"/>
      <c r="I477" s="47"/>
      <c r="J477" s="130"/>
    </row>
    <row r="478" spans="2:10" x14ac:dyDescent="0.25">
      <c r="B478" s="49"/>
      <c r="C478" s="53"/>
      <c r="D478" s="158"/>
      <c r="E478" s="158"/>
      <c r="F478" s="158"/>
      <c r="G478" s="47"/>
      <c r="H478" s="47"/>
      <c r="I478" s="47"/>
      <c r="J478" s="130"/>
    </row>
    <row r="479" spans="2:10" x14ac:dyDescent="0.25">
      <c r="B479" s="49"/>
      <c r="C479" s="53"/>
      <c r="D479" s="158"/>
      <c r="E479" s="158"/>
      <c r="F479" s="158"/>
      <c r="G479" s="47"/>
      <c r="H479" s="47"/>
      <c r="I479" s="47"/>
      <c r="J479" s="130"/>
    </row>
    <row r="480" spans="2:10" x14ac:dyDescent="0.25">
      <c r="B480" s="49"/>
      <c r="C480" s="53"/>
      <c r="D480" s="158"/>
      <c r="E480" s="158"/>
      <c r="F480" s="158"/>
      <c r="G480" s="47"/>
      <c r="H480" s="47"/>
      <c r="I480" s="47"/>
      <c r="J480" s="130"/>
    </row>
    <row r="481" spans="2:10" x14ac:dyDescent="0.25">
      <c r="B481" s="49"/>
      <c r="C481" s="53"/>
      <c r="D481" s="158"/>
      <c r="E481" s="158"/>
      <c r="F481" s="158"/>
      <c r="G481" s="47"/>
      <c r="H481" s="47"/>
      <c r="I481" s="47"/>
      <c r="J481" s="130"/>
    </row>
    <row r="482" spans="2:10" x14ac:dyDescent="0.25">
      <c r="B482" s="49"/>
      <c r="C482" s="53"/>
      <c r="D482" s="158"/>
      <c r="E482" s="158"/>
      <c r="F482" s="158"/>
      <c r="G482" s="47"/>
      <c r="H482" s="47"/>
      <c r="I482" s="47"/>
      <c r="J482" s="130"/>
    </row>
    <row r="483" spans="2:10" x14ac:dyDescent="0.25">
      <c r="B483" s="49"/>
      <c r="C483" s="53"/>
      <c r="D483" s="158"/>
      <c r="E483" s="158"/>
      <c r="F483" s="158"/>
      <c r="G483" s="47"/>
      <c r="H483" s="47"/>
      <c r="I483" s="47"/>
      <c r="J483" s="130"/>
    </row>
    <row r="484" spans="2:10" x14ac:dyDescent="0.25">
      <c r="B484" s="49"/>
      <c r="C484" s="53"/>
      <c r="D484" s="158"/>
      <c r="E484" s="158"/>
      <c r="F484" s="158"/>
      <c r="G484" s="47"/>
      <c r="H484" s="47"/>
      <c r="I484" s="47"/>
      <c r="J484" s="130"/>
    </row>
    <row r="485" spans="2:10" x14ac:dyDescent="0.25">
      <c r="B485" s="49"/>
      <c r="C485" s="53"/>
      <c r="D485" s="158"/>
      <c r="E485" s="158"/>
      <c r="F485" s="158"/>
      <c r="G485" s="47"/>
      <c r="H485" s="47"/>
      <c r="I485" s="47"/>
      <c r="J485" s="130"/>
    </row>
    <row r="486" spans="2:10" x14ac:dyDescent="0.25">
      <c r="B486" s="49"/>
      <c r="C486" s="53"/>
      <c r="D486" s="158"/>
      <c r="E486" s="158"/>
      <c r="F486" s="158"/>
      <c r="G486" s="47"/>
      <c r="H486" s="47"/>
      <c r="I486" s="47"/>
      <c r="J486" s="130"/>
    </row>
    <row r="487" spans="2:10" x14ac:dyDescent="0.25">
      <c r="B487" s="49" t="s">
        <v>168</v>
      </c>
      <c r="C487" s="158"/>
      <c r="D487" s="158"/>
      <c r="E487" s="158"/>
      <c r="F487" s="158"/>
      <c r="G487" s="47"/>
      <c r="H487" s="47"/>
      <c r="I487" s="47"/>
      <c r="J487" s="130"/>
    </row>
    <row r="488" spans="2:10" x14ac:dyDescent="0.25">
      <c r="B488" s="49"/>
      <c r="C488" s="53"/>
      <c r="D488" s="158"/>
      <c r="E488" s="158"/>
      <c r="F488" s="158"/>
      <c r="G488" s="47"/>
      <c r="H488" s="47"/>
      <c r="I488" s="47"/>
      <c r="J488" s="130"/>
    </row>
    <row r="489" spans="2:10" x14ac:dyDescent="0.25">
      <c r="B489" s="49"/>
      <c r="C489" s="53"/>
      <c r="D489" s="158"/>
      <c r="E489" s="158"/>
      <c r="F489" s="158"/>
      <c r="G489" s="47"/>
      <c r="H489" s="47"/>
      <c r="I489" s="47"/>
      <c r="J489" s="130"/>
    </row>
    <row r="490" spans="2:10" x14ac:dyDescent="0.25">
      <c r="B490" s="49"/>
      <c r="C490" s="53"/>
      <c r="D490" s="158"/>
      <c r="E490" s="158"/>
      <c r="F490" s="158"/>
      <c r="G490" s="47"/>
      <c r="H490" s="47"/>
      <c r="I490" s="47"/>
      <c r="J490" s="130"/>
    </row>
    <row r="491" spans="2:10" x14ac:dyDescent="0.25">
      <c r="B491" s="49"/>
      <c r="C491" s="53"/>
      <c r="D491" s="158"/>
      <c r="E491" s="158"/>
      <c r="F491" s="158"/>
      <c r="G491" s="47"/>
      <c r="H491" s="47"/>
      <c r="I491" s="47"/>
      <c r="J491" s="130"/>
    </row>
    <row r="492" spans="2:10" x14ac:dyDescent="0.25">
      <c r="B492" s="49"/>
      <c r="C492" s="53"/>
      <c r="D492" s="158"/>
      <c r="E492" s="158"/>
      <c r="F492" s="158"/>
      <c r="G492" s="47"/>
      <c r="H492" s="47"/>
      <c r="I492" s="47"/>
      <c r="J492" s="130"/>
    </row>
    <row r="493" spans="2:10" x14ac:dyDescent="0.25">
      <c r="B493" s="49"/>
      <c r="C493" s="53"/>
      <c r="D493" s="158"/>
      <c r="E493" s="158"/>
      <c r="F493" s="158"/>
      <c r="G493" s="47"/>
      <c r="H493" s="47"/>
      <c r="I493" s="47"/>
      <c r="J493" s="130"/>
    </row>
    <row r="494" spans="2:10" x14ac:dyDescent="0.25">
      <c r="B494" s="49"/>
      <c r="C494" s="53"/>
      <c r="D494" s="158"/>
      <c r="E494" s="158"/>
      <c r="F494" s="158"/>
      <c r="G494" s="47"/>
      <c r="H494" s="47"/>
      <c r="I494" s="47"/>
      <c r="J494" s="130"/>
    </row>
    <row r="495" spans="2:10" x14ac:dyDescent="0.25">
      <c r="B495" s="49"/>
      <c r="C495" s="53"/>
      <c r="D495" s="158"/>
      <c r="E495" s="158"/>
      <c r="F495" s="158"/>
      <c r="G495" s="47"/>
      <c r="H495" s="47"/>
      <c r="I495" s="47"/>
      <c r="J495" s="130"/>
    </row>
    <row r="496" spans="2:10" x14ac:dyDescent="0.25">
      <c r="B496" s="49"/>
      <c r="C496" s="53"/>
      <c r="D496" s="158"/>
      <c r="E496" s="158"/>
      <c r="F496" s="158"/>
      <c r="G496" s="47"/>
      <c r="H496" s="47"/>
      <c r="I496" s="47"/>
      <c r="J496" s="130"/>
    </row>
    <row r="497" spans="2:10" x14ac:dyDescent="0.25">
      <c r="B497" s="49"/>
      <c r="C497" s="53"/>
      <c r="D497" s="158"/>
      <c r="E497" s="158"/>
      <c r="F497" s="158"/>
      <c r="G497" s="47"/>
      <c r="H497" s="47"/>
      <c r="I497" s="47"/>
      <c r="J497" s="130"/>
    </row>
    <row r="498" spans="2:10" x14ac:dyDescent="0.25">
      <c r="B498" s="49"/>
      <c r="C498" s="53"/>
      <c r="D498" s="158"/>
      <c r="E498" s="158"/>
      <c r="F498" s="158"/>
      <c r="G498" s="47"/>
      <c r="H498" s="47"/>
      <c r="I498" s="47"/>
      <c r="J498" s="130"/>
    </row>
    <row r="499" spans="2:10" x14ac:dyDescent="0.25">
      <c r="B499" s="49"/>
      <c r="C499" s="53"/>
      <c r="D499" s="158"/>
      <c r="E499" s="158"/>
      <c r="F499" s="158"/>
      <c r="G499" s="47"/>
      <c r="H499" s="47"/>
      <c r="I499" s="47"/>
      <c r="J499" s="130"/>
    </row>
    <row r="500" spans="2:10" x14ac:dyDescent="0.25">
      <c r="B500" s="49"/>
      <c r="C500" s="53"/>
      <c r="D500" s="158"/>
      <c r="E500" s="158"/>
      <c r="F500" s="158"/>
      <c r="G500" s="47"/>
      <c r="H500" s="47"/>
      <c r="I500" s="47"/>
      <c r="J500" s="130"/>
    </row>
    <row r="501" spans="2:10" x14ac:dyDescent="0.25">
      <c r="B501" s="49"/>
      <c r="C501" s="53"/>
      <c r="D501" s="158"/>
      <c r="E501" s="158"/>
      <c r="F501" s="158"/>
      <c r="G501" s="47"/>
      <c r="H501" s="47"/>
      <c r="I501" s="47"/>
      <c r="J501" s="130"/>
    </row>
    <row r="502" spans="2:10" x14ac:dyDescent="0.25">
      <c r="B502" s="49" t="s">
        <v>169</v>
      </c>
      <c r="C502" s="158"/>
      <c r="D502" s="158"/>
      <c r="E502" s="158"/>
      <c r="F502" s="158"/>
      <c r="G502" s="47"/>
      <c r="H502" s="47"/>
      <c r="I502" s="47"/>
      <c r="J502" s="130"/>
    </row>
    <row r="503" spans="2:10" x14ac:dyDescent="0.25">
      <c r="B503" s="49"/>
      <c r="C503" s="53"/>
      <c r="D503" s="158"/>
      <c r="E503" s="158"/>
      <c r="F503" s="158"/>
      <c r="G503" s="47"/>
      <c r="H503" s="47"/>
      <c r="I503" s="47"/>
      <c r="J503" s="130"/>
    </row>
    <row r="504" spans="2:10" x14ac:dyDescent="0.25">
      <c r="B504" s="49"/>
      <c r="C504" s="53"/>
      <c r="D504" s="158"/>
      <c r="E504" s="158"/>
      <c r="F504" s="158"/>
      <c r="G504" s="47"/>
      <c r="H504" s="47"/>
      <c r="I504" s="47"/>
      <c r="J504" s="130"/>
    </row>
    <row r="505" spans="2:10" x14ac:dyDescent="0.25">
      <c r="B505" s="49"/>
      <c r="C505" s="53"/>
      <c r="D505" s="158"/>
      <c r="E505" s="158"/>
      <c r="F505" s="158"/>
      <c r="G505" s="47"/>
      <c r="H505" s="47"/>
      <c r="I505" s="47"/>
      <c r="J505" s="130"/>
    </row>
    <row r="506" spans="2:10" x14ac:dyDescent="0.25">
      <c r="B506" s="49"/>
      <c r="C506" s="53"/>
      <c r="D506" s="158"/>
      <c r="E506" s="158"/>
      <c r="F506" s="158"/>
      <c r="G506" s="47"/>
      <c r="H506" s="47"/>
      <c r="I506" s="47"/>
      <c r="J506" s="130"/>
    </row>
    <row r="507" spans="2:10" x14ac:dyDescent="0.25">
      <c r="B507" s="49"/>
      <c r="C507" s="53"/>
      <c r="D507" s="158"/>
      <c r="E507" s="158"/>
      <c r="F507" s="158"/>
      <c r="G507" s="47"/>
      <c r="H507" s="47"/>
      <c r="I507" s="47"/>
      <c r="J507" s="130"/>
    </row>
    <row r="508" spans="2:10" x14ac:dyDescent="0.25">
      <c r="B508" s="49"/>
      <c r="C508" s="53"/>
      <c r="D508" s="158"/>
      <c r="E508" s="158"/>
      <c r="F508" s="158"/>
      <c r="G508" s="47"/>
      <c r="H508" s="47"/>
      <c r="I508" s="47"/>
      <c r="J508" s="130"/>
    </row>
    <row r="509" spans="2:10" x14ac:dyDescent="0.25">
      <c r="B509" s="49"/>
      <c r="C509" s="53"/>
      <c r="D509" s="158"/>
      <c r="E509" s="158"/>
      <c r="F509" s="158"/>
      <c r="G509" s="47"/>
      <c r="H509" s="47"/>
      <c r="I509" s="47"/>
      <c r="J509" s="130"/>
    </row>
    <row r="510" spans="2:10" x14ac:dyDescent="0.25">
      <c r="B510" s="49"/>
      <c r="C510" s="53"/>
      <c r="D510" s="158"/>
      <c r="E510" s="158"/>
      <c r="F510" s="158"/>
      <c r="G510" s="47"/>
      <c r="H510" s="47"/>
      <c r="I510" s="47"/>
      <c r="J510" s="130"/>
    </row>
    <row r="511" spans="2:10" x14ac:dyDescent="0.25">
      <c r="B511" s="49"/>
      <c r="C511" s="53"/>
      <c r="D511" s="158"/>
      <c r="E511" s="158"/>
      <c r="F511" s="158"/>
      <c r="G511" s="47"/>
      <c r="H511" s="47"/>
      <c r="I511" s="47"/>
      <c r="J511" s="130"/>
    </row>
    <row r="512" spans="2:10" x14ac:dyDescent="0.25">
      <c r="B512" s="49"/>
      <c r="C512" s="53"/>
      <c r="D512" s="158"/>
      <c r="E512" s="158"/>
      <c r="F512" s="158"/>
      <c r="G512" s="47"/>
      <c r="H512" s="47"/>
      <c r="I512" s="47"/>
      <c r="J512" s="130"/>
    </row>
    <row r="513" spans="2:10" x14ac:dyDescent="0.25">
      <c r="B513" s="49"/>
      <c r="C513" s="53"/>
      <c r="D513" s="158"/>
      <c r="E513" s="158"/>
      <c r="F513" s="158"/>
      <c r="G513" s="47"/>
      <c r="H513" s="47"/>
      <c r="I513" s="47"/>
      <c r="J513" s="130"/>
    </row>
    <row r="514" spans="2:10" x14ac:dyDescent="0.25">
      <c r="B514" s="49"/>
      <c r="C514" s="53"/>
      <c r="D514" s="158"/>
      <c r="E514" s="158"/>
      <c r="F514" s="158"/>
      <c r="G514" s="47"/>
      <c r="H514" s="47"/>
      <c r="I514" s="47"/>
      <c r="J514" s="130"/>
    </row>
    <row r="515" spans="2:10" x14ac:dyDescent="0.25">
      <c r="B515" s="49"/>
      <c r="C515" s="53"/>
      <c r="D515" s="158"/>
      <c r="E515" s="158"/>
      <c r="F515" s="158"/>
      <c r="G515" s="47"/>
      <c r="H515" s="47"/>
      <c r="I515" s="47"/>
      <c r="J515" s="130"/>
    </row>
    <row r="516" spans="2:10" x14ac:dyDescent="0.25">
      <c r="B516" s="49"/>
      <c r="C516" s="53"/>
      <c r="D516" s="158"/>
      <c r="E516" s="158"/>
      <c r="F516" s="158"/>
      <c r="G516" s="47"/>
      <c r="H516" s="47"/>
      <c r="I516" s="47"/>
      <c r="J516" s="130"/>
    </row>
    <row r="517" spans="2:10" x14ac:dyDescent="0.25">
      <c r="B517" s="49" t="s">
        <v>170</v>
      </c>
      <c r="C517" s="158"/>
      <c r="D517" s="158"/>
      <c r="E517" s="158"/>
      <c r="F517" s="158"/>
      <c r="G517" s="47"/>
      <c r="H517" s="47"/>
      <c r="I517" s="47"/>
      <c r="J517" s="130"/>
    </row>
    <row r="518" spans="2:10" x14ac:dyDescent="0.25">
      <c r="B518" s="49"/>
      <c r="C518" s="53"/>
      <c r="D518" s="158"/>
      <c r="E518" s="158"/>
      <c r="F518" s="158"/>
      <c r="G518" s="47"/>
      <c r="H518" s="47"/>
      <c r="I518" s="47"/>
      <c r="J518" s="130"/>
    </row>
    <row r="519" spans="2:10" x14ac:dyDescent="0.25">
      <c r="B519" s="49"/>
      <c r="C519" s="53"/>
      <c r="D519" s="158"/>
      <c r="E519" s="158"/>
      <c r="F519" s="158"/>
      <c r="G519" s="47"/>
      <c r="H519" s="47"/>
      <c r="I519" s="47"/>
      <c r="J519" s="130"/>
    </row>
    <row r="520" spans="2:10" x14ac:dyDescent="0.25">
      <c r="B520" s="49"/>
      <c r="C520" s="53"/>
      <c r="D520" s="158"/>
      <c r="E520" s="158"/>
      <c r="F520" s="158"/>
      <c r="G520" s="47"/>
      <c r="H520" s="47"/>
      <c r="I520" s="47"/>
      <c r="J520" s="130"/>
    </row>
    <row r="521" spans="2:10" x14ac:dyDescent="0.25">
      <c r="B521" s="49"/>
      <c r="C521" s="53"/>
      <c r="D521" s="158"/>
      <c r="E521" s="158"/>
      <c r="F521" s="158"/>
      <c r="G521" s="47"/>
      <c r="H521" s="47"/>
      <c r="I521" s="47"/>
      <c r="J521" s="130"/>
    </row>
    <row r="522" spans="2:10" x14ac:dyDescent="0.25">
      <c r="B522" s="49"/>
      <c r="C522" s="53"/>
      <c r="D522" s="158"/>
      <c r="E522" s="158"/>
      <c r="F522" s="158"/>
      <c r="G522" s="47"/>
      <c r="H522" s="47"/>
      <c r="I522" s="47"/>
      <c r="J522" s="130"/>
    </row>
    <row r="523" spans="2:10" x14ac:dyDescent="0.25">
      <c r="B523" s="49"/>
      <c r="C523" s="53"/>
      <c r="D523" s="158"/>
      <c r="E523" s="158"/>
      <c r="F523" s="158"/>
      <c r="G523" s="47"/>
      <c r="H523" s="47"/>
      <c r="I523" s="47"/>
      <c r="J523" s="130"/>
    </row>
    <row r="524" spans="2:10" x14ac:dyDescent="0.25">
      <c r="B524" s="49"/>
      <c r="C524" s="53"/>
      <c r="D524" s="158"/>
      <c r="E524" s="158"/>
      <c r="F524" s="158"/>
      <c r="G524" s="47"/>
      <c r="H524" s="47"/>
      <c r="I524" s="47"/>
      <c r="J524" s="130"/>
    </row>
    <row r="525" spans="2:10" x14ac:dyDescent="0.25">
      <c r="B525" s="49"/>
      <c r="C525" s="53"/>
      <c r="D525" s="158"/>
      <c r="E525" s="158"/>
      <c r="F525" s="158"/>
      <c r="G525" s="47"/>
      <c r="H525" s="47"/>
      <c r="I525" s="47"/>
      <c r="J525" s="130"/>
    </row>
    <row r="526" spans="2:10" x14ac:dyDescent="0.25">
      <c r="B526" s="49"/>
      <c r="C526" s="53"/>
      <c r="D526" s="158"/>
      <c r="E526" s="158"/>
      <c r="F526" s="158"/>
      <c r="G526" s="47"/>
      <c r="H526" s="47"/>
      <c r="I526" s="47"/>
      <c r="J526" s="130"/>
    </row>
    <row r="527" spans="2:10" x14ac:dyDescent="0.25">
      <c r="B527" s="49"/>
      <c r="C527" s="53"/>
      <c r="D527" s="158"/>
      <c r="E527" s="158"/>
      <c r="F527" s="158"/>
      <c r="G527" s="47"/>
      <c r="H527" s="47"/>
      <c r="I527" s="47"/>
      <c r="J527" s="130"/>
    </row>
    <row r="528" spans="2:10" x14ac:dyDescent="0.25">
      <c r="B528" s="49"/>
      <c r="C528" s="53"/>
      <c r="D528" s="158"/>
      <c r="E528" s="158"/>
      <c r="F528" s="158"/>
      <c r="G528" s="47"/>
      <c r="H528" s="47"/>
      <c r="I528" s="47"/>
      <c r="J528" s="130"/>
    </row>
    <row r="529" spans="2:10" x14ac:dyDescent="0.25">
      <c r="B529" s="49"/>
      <c r="C529" s="53"/>
      <c r="D529" s="158"/>
      <c r="E529" s="158"/>
      <c r="F529" s="158"/>
      <c r="G529" s="47"/>
      <c r="H529" s="47"/>
      <c r="I529" s="47"/>
      <c r="J529" s="130"/>
    </row>
    <row r="530" spans="2:10" x14ac:dyDescent="0.25">
      <c r="B530" s="49"/>
      <c r="C530" s="53"/>
      <c r="D530" s="158"/>
      <c r="E530" s="158"/>
      <c r="F530" s="158"/>
      <c r="G530" s="47"/>
      <c r="H530" s="47"/>
      <c r="I530" s="47"/>
      <c r="J530" s="130"/>
    </row>
    <row r="531" spans="2:10" x14ac:dyDescent="0.25">
      <c r="B531" s="49"/>
      <c r="C531" s="53"/>
      <c r="D531" s="158"/>
      <c r="E531" s="158"/>
      <c r="F531" s="158"/>
      <c r="G531" s="47"/>
      <c r="H531" s="47"/>
      <c r="I531" s="47"/>
      <c r="J531" s="130"/>
    </row>
    <row r="532" spans="2:10" x14ac:dyDescent="0.25">
      <c r="B532" s="49" t="s">
        <v>171</v>
      </c>
      <c r="C532" s="158"/>
      <c r="D532" s="158"/>
      <c r="E532" s="158"/>
      <c r="F532" s="158"/>
      <c r="G532" s="47"/>
      <c r="H532" s="47"/>
      <c r="I532" s="47"/>
      <c r="J532" s="130"/>
    </row>
    <row r="533" spans="2:10" x14ac:dyDescent="0.25">
      <c r="B533" s="49"/>
      <c r="C533" s="53"/>
      <c r="D533" s="158"/>
      <c r="E533" s="158"/>
      <c r="F533" s="158"/>
      <c r="G533" s="47"/>
      <c r="H533" s="47"/>
      <c r="I533" s="47"/>
      <c r="J533" s="130"/>
    </row>
    <row r="534" spans="2:10" x14ac:dyDescent="0.25">
      <c r="B534" s="49"/>
      <c r="C534" s="53"/>
      <c r="D534" s="158"/>
      <c r="E534" s="158"/>
      <c r="F534" s="158"/>
      <c r="G534" s="47"/>
      <c r="H534" s="47"/>
      <c r="I534" s="47"/>
      <c r="J534" s="130"/>
    </row>
    <row r="535" spans="2:10" x14ac:dyDescent="0.25">
      <c r="B535" s="49"/>
      <c r="C535" s="53"/>
      <c r="D535" s="158"/>
      <c r="E535" s="158"/>
      <c r="F535" s="158"/>
      <c r="G535" s="47"/>
      <c r="H535" s="47"/>
      <c r="I535" s="47"/>
      <c r="J535" s="130"/>
    </row>
    <row r="536" spans="2:10" x14ac:dyDescent="0.25">
      <c r="B536" s="49"/>
      <c r="C536" s="53"/>
      <c r="D536" s="158"/>
      <c r="E536" s="158"/>
      <c r="F536" s="158"/>
      <c r="G536" s="47"/>
      <c r="H536" s="47"/>
      <c r="I536" s="47"/>
      <c r="J536" s="130"/>
    </row>
    <row r="537" spans="2:10" x14ac:dyDescent="0.25">
      <c r="B537" s="49"/>
      <c r="C537" s="53"/>
      <c r="D537" s="158"/>
      <c r="E537" s="158"/>
      <c r="F537" s="158"/>
      <c r="G537" s="47"/>
      <c r="H537" s="47"/>
      <c r="I537" s="47"/>
      <c r="J537" s="130"/>
    </row>
    <row r="538" spans="2:10" x14ac:dyDescent="0.25">
      <c r="B538" s="49"/>
      <c r="C538" s="53"/>
      <c r="D538" s="158"/>
      <c r="E538" s="158"/>
      <c r="F538" s="158"/>
      <c r="G538" s="47"/>
      <c r="H538" s="47"/>
      <c r="I538" s="47"/>
      <c r="J538" s="130"/>
    </row>
    <row r="539" spans="2:10" x14ac:dyDescent="0.25">
      <c r="B539" s="49"/>
      <c r="C539" s="53"/>
      <c r="D539" s="158"/>
      <c r="E539" s="158"/>
      <c r="F539" s="158"/>
      <c r="G539" s="47"/>
      <c r="H539" s="47"/>
      <c r="I539" s="47"/>
      <c r="J539" s="130"/>
    </row>
    <row r="540" spans="2:10" x14ac:dyDescent="0.25">
      <c r="B540" s="49"/>
      <c r="C540" s="53"/>
      <c r="D540" s="158"/>
      <c r="E540" s="158"/>
      <c r="F540" s="158"/>
      <c r="G540" s="47"/>
      <c r="H540" s="47"/>
      <c r="I540" s="47"/>
      <c r="J540" s="130"/>
    </row>
    <row r="541" spans="2:10" x14ac:dyDescent="0.25">
      <c r="B541" s="49"/>
      <c r="C541" s="53"/>
      <c r="D541" s="158"/>
      <c r="E541" s="158"/>
      <c r="F541" s="158"/>
      <c r="G541" s="47"/>
      <c r="H541" s="47"/>
      <c r="I541" s="47"/>
      <c r="J541" s="130"/>
    </row>
    <row r="542" spans="2:10" x14ac:dyDescent="0.25">
      <c r="B542" s="49"/>
      <c r="C542" s="53"/>
      <c r="D542" s="158"/>
      <c r="E542" s="158"/>
      <c r="F542" s="158"/>
      <c r="G542" s="47"/>
      <c r="H542" s="47"/>
      <c r="I542" s="47"/>
      <c r="J542" s="130"/>
    </row>
    <row r="543" spans="2:10" x14ac:dyDescent="0.25">
      <c r="B543" s="49"/>
      <c r="C543" s="53"/>
      <c r="D543" s="158"/>
      <c r="E543" s="158"/>
      <c r="F543" s="158"/>
      <c r="G543" s="47"/>
      <c r="H543" s="47"/>
      <c r="I543" s="47"/>
      <c r="J543" s="130"/>
    </row>
    <row r="544" spans="2:10" x14ac:dyDescent="0.25">
      <c r="B544" s="49"/>
      <c r="C544" s="53"/>
      <c r="D544" s="158"/>
      <c r="E544" s="158"/>
      <c r="F544" s="158"/>
      <c r="G544" s="47"/>
      <c r="H544" s="47"/>
      <c r="I544" s="47"/>
      <c r="J544" s="130"/>
    </row>
    <row r="545" spans="2:10" x14ac:dyDescent="0.25">
      <c r="B545" s="49"/>
      <c r="C545" s="53"/>
      <c r="D545" s="158"/>
      <c r="E545" s="158"/>
      <c r="F545" s="158"/>
      <c r="G545" s="47"/>
      <c r="H545" s="47"/>
      <c r="I545" s="47"/>
      <c r="J545" s="130"/>
    </row>
    <row r="546" spans="2:10" x14ac:dyDescent="0.25">
      <c r="B546" s="49"/>
      <c r="C546" s="53"/>
      <c r="D546" s="158"/>
      <c r="E546" s="158"/>
      <c r="F546" s="158"/>
      <c r="G546" s="47"/>
      <c r="H546" s="47"/>
      <c r="I546" s="47"/>
      <c r="J546" s="130"/>
    </row>
    <row r="547" spans="2:10" x14ac:dyDescent="0.25">
      <c r="B547" s="49" t="s">
        <v>172</v>
      </c>
      <c r="C547" s="158"/>
      <c r="D547" s="158"/>
      <c r="E547" s="158"/>
      <c r="F547" s="158"/>
      <c r="G547" s="47"/>
      <c r="H547" s="47"/>
      <c r="I547" s="47"/>
      <c r="J547" s="130"/>
    </row>
    <row r="548" spans="2:10" x14ac:dyDescent="0.25">
      <c r="B548" s="49"/>
      <c r="C548" s="53"/>
      <c r="D548" s="158"/>
      <c r="E548" s="158"/>
      <c r="F548" s="158"/>
      <c r="G548" s="47"/>
      <c r="H548" s="47"/>
      <c r="I548" s="47"/>
      <c r="J548" s="130"/>
    </row>
    <row r="549" spans="2:10" x14ac:dyDescent="0.25">
      <c r="B549" s="49"/>
      <c r="C549" s="53"/>
      <c r="D549" s="158"/>
      <c r="E549" s="158"/>
      <c r="F549" s="158"/>
      <c r="G549" s="47"/>
      <c r="H549" s="47"/>
      <c r="I549" s="47"/>
      <c r="J549" s="130"/>
    </row>
    <row r="550" spans="2:10" x14ac:dyDescent="0.25">
      <c r="B550" s="49"/>
      <c r="C550" s="53"/>
      <c r="D550" s="158"/>
      <c r="E550" s="158"/>
      <c r="F550" s="158"/>
      <c r="G550" s="47"/>
      <c r="H550" s="47"/>
      <c r="I550" s="47"/>
      <c r="J550" s="130"/>
    </row>
    <row r="551" spans="2:10" x14ac:dyDescent="0.25">
      <c r="B551" s="49"/>
      <c r="C551" s="53"/>
      <c r="D551" s="158"/>
      <c r="E551" s="158"/>
      <c r="F551" s="158"/>
      <c r="G551" s="47"/>
      <c r="H551" s="47"/>
      <c r="I551" s="47"/>
      <c r="J551" s="130"/>
    </row>
    <row r="552" spans="2:10" x14ac:dyDescent="0.25">
      <c r="B552" s="49"/>
      <c r="C552" s="53"/>
      <c r="D552" s="158"/>
      <c r="E552" s="158"/>
      <c r="F552" s="158"/>
      <c r="G552" s="47"/>
      <c r="H552" s="47"/>
      <c r="I552" s="47"/>
      <c r="J552" s="130"/>
    </row>
    <row r="553" spans="2:10" x14ac:dyDescent="0.25">
      <c r="B553" s="49"/>
      <c r="C553" s="53"/>
      <c r="D553" s="158"/>
      <c r="E553" s="158"/>
      <c r="F553" s="158"/>
      <c r="G553" s="47"/>
      <c r="H553" s="47"/>
      <c r="I553" s="47"/>
      <c r="J553" s="130"/>
    </row>
    <row r="554" spans="2:10" x14ac:dyDescent="0.25">
      <c r="B554" s="49"/>
      <c r="C554" s="53"/>
      <c r="D554" s="158"/>
      <c r="E554" s="158"/>
      <c r="F554" s="158"/>
      <c r="G554" s="47"/>
      <c r="H554" s="47"/>
      <c r="I554" s="47"/>
      <c r="J554" s="130"/>
    </row>
    <row r="555" spans="2:10" x14ac:dyDescent="0.25">
      <c r="B555" s="49"/>
      <c r="C555" s="53"/>
      <c r="D555" s="158"/>
      <c r="E555" s="158"/>
      <c r="F555" s="158"/>
      <c r="G555" s="47"/>
      <c r="H555" s="47"/>
      <c r="I555" s="47"/>
      <c r="J555" s="130"/>
    </row>
    <row r="556" spans="2:10" x14ac:dyDescent="0.25">
      <c r="B556" s="49"/>
      <c r="C556" s="53"/>
      <c r="D556" s="158"/>
      <c r="E556" s="158"/>
      <c r="F556" s="158"/>
      <c r="G556" s="47"/>
      <c r="H556" s="47"/>
      <c r="I556" s="47"/>
      <c r="J556" s="130"/>
    </row>
    <row r="557" spans="2:10" x14ac:dyDescent="0.25">
      <c r="B557" s="49"/>
      <c r="C557" s="53"/>
      <c r="D557" s="158"/>
      <c r="E557" s="158"/>
      <c r="F557" s="158"/>
      <c r="G557" s="47"/>
      <c r="H557" s="47"/>
      <c r="I557" s="47"/>
      <c r="J557" s="130"/>
    </row>
    <row r="558" spans="2:10" x14ac:dyDescent="0.25">
      <c r="B558" s="49"/>
      <c r="C558" s="53"/>
      <c r="D558" s="158"/>
      <c r="E558" s="158"/>
      <c r="F558" s="158"/>
      <c r="G558" s="47"/>
      <c r="H558" s="47"/>
      <c r="I558" s="47"/>
      <c r="J558" s="130"/>
    </row>
    <row r="559" spans="2:10" x14ac:dyDescent="0.25">
      <c r="B559" s="49"/>
      <c r="C559" s="53"/>
      <c r="D559" s="158"/>
      <c r="E559" s="158"/>
      <c r="F559" s="158"/>
      <c r="G559" s="47"/>
      <c r="H559" s="47"/>
      <c r="I559" s="47"/>
      <c r="J559" s="130"/>
    </row>
    <row r="560" spans="2:10" x14ac:dyDescent="0.25">
      <c r="B560" s="49"/>
      <c r="C560" s="53"/>
      <c r="D560" s="158"/>
      <c r="E560" s="158"/>
      <c r="F560" s="158"/>
      <c r="G560" s="47"/>
      <c r="H560" s="47"/>
      <c r="I560" s="47"/>
      <c r="J560" s="130"/>
    </row>
    <row r="561" spans="2:10" x14ac:dyDescent="0.25">
      <c r="B561" s="49"/>
      <c r="C561" s="53"/>
      <c r="D561" s="158"/>
      <c r="E561" s="158"/>
      <c r="F561" s="158"/>
      <c r="G561" s="47"/>
      <c r="H561" s="47"/>
      <c r="I561" s="47"/>
      <c r="J561" s="130"/>
    </row>
    <row r="562" spans="2:10" x14ac:dyDescent="0.25">
      <c r="B562" s="49" t="s">
        <v>173</v>
      </c>
      <c r="C562" s="158"/>
      <c r="D562" s="158"/>
      <c r="E562" s="158"/>
      <c r="F562" s="158"/>
      <c r="G562" s="47"/>
      <c r="H562" s="47"/>
      <c r="I562" s="47"/>
      <c r="J562" s="130"/>
    </row>
    <row r="563" spans="2:10" x14ac:dyDescent="0.25">
      <c r="B563" s="49"/>
      <c r="C563" s="53"/>
      <c r="D563" s="158"/>
      <c r="E563" s="158"/>
      <c r="F563" s="158"/>
      <c r="G563" s="47"/>
      <c r="H563" s="47"/>
      <c r="I563" s="47"/>
      <c r="J563" s="130"/>
    </row>
    <row r="564" spans="2:10" x14ac:dyDescent="0.25">
      <c r="B564" s="49"/>
      <c r="C564" s="53"/>
      <c r="D564" s="158"/>
      <c r="E564" s="158"/>
      <c r="F564" s="158"/>
      <c r="G564" s="47"/>
      <c r="H564" s="47"/>
      <c r="I564" s="47"/>
      <c r="J564" s="130"/>
    </row>
    <row r="565" spans="2:10" x14ac:dyDescent="0.25">
      <c r="B565" s="49"/>
      <c r="C565" s="53"/>
      <c r="D565" s="158"/>
      <c r="E565" s="158"/>
      <c r="F565" s="158"/>
      <c r="G565" s="47"/>
      <c r="H565" s="47"/>
      <c r="I565" s="47"/>
      <c r="J565" s="130"/>
    </row>
    <row r="566" spans="2:10" x14ac:dyDescent="0.25">
      <c r="B566" s="49"/>
      <c r="C566" s="53"/>
      <c r="D566" s="158"/>
      <c r="E566" s="158"/>
      <c r="F566" s="158"/>
      <c r="G566" s="47"/>
      <c r="H566" s="47"/>
      <c r="I566" s="47"/>
      <c r="J566" s="130"/>
    </row>
    <row r="567" spans="2:10" x14ac:dyDescent="0.25">
      <c r="B567" s="49"/>
      <c r="C567" s="53"/>
      <c r="D567" s="158"/>
      <c r="E567" s="158"/>
      <c r="F567" s="158"/>
      <c r="G567" s="47"/>
      <c r="H567" s="47"/>
      <c r="I567" s="47"/>
      <c r="J567" s="130"/>
    </row>
    <row r="568" spans="2:10" x14ac:dyDescent="0.25">
      <c r="B568" s="49"/>
      <c r="C568" s="53"/>
      <c r="D568" s="158"/>
      <c r="E568" s="158"/>
      <c r="F568" s="158"/>
      <c r="G568" s="47"/>
      <c r="H568" s="47"/>
      <c r="I568" s="47"/>
      <c r="J568" s="130"/>
    </row>
    <row r="569" spans="2:10" x14ac:dyDescent="0.25">
      <c r="B569" s="49"/>
      <c r="C569" s="53"/>
      <c r="D569" s="158"/>
      <c r="E569" s="158"/>
      <c r="F569" s="158"/>
      <c r="G569" s="47"/>
      <c r="H569" s="47"/>
      <c r="I569" s="47"/>
      <c r="J569" s="130"/>
    </row>
    <row r="570" spans="2:10" x14ac:dyDescent="0.25">
      <c r="B570" s="49"/>
      <c r="C570" s="53"/>
      <c r="D570" s="158"/>
      <c r="E570" s="158"/>
      <c r="F570" s="158"/>
      <c r="G570" s="47"/>
      <c r="H570" s="47"/>
      <c r="I570" s="47"/>
      <c r="J570" s="130"/>
    </row>
    <row r="571" spans="2:10" x14ac:dyDescent="0.25">
      <c r="B571" s="49"/>
      <c r="C571" s="53"/>
      <c r="D571" s="158"/>
      <c r="E571" s="158"/>
      <c r="F571" s="158"/>
      <c r="G571" s="47"/>
      <c r="H571" s="47"/>
      <c r="I571" s="47"/>
      <c r="J571" s="130"/>
    </row>
    <row r="572" spans="2:10" x14ac:dyDescent="0.25">
      <c r="B572" s="49"/>
      <c r="C572" s="53"/>
      <c r="D572" s="158"/>
      <c r="E572" s="158"/>
      <c r="F572" s="158"/>
      <c r="G572" s="47"/>
      <c r="H572" s="47"/>
      <c r="I572" s="47"/>
      <c r="J572" s="130"/>
    </row>
    <row r="573" spans="2:10" x14ac:dyDescent="0.25">
      <c r="B573" s="49"/>
      <c r="C573" s="53"/>
      <c r="D573" s="158"/>
      <c r="E573" s="158"/>
      <c r="F573" s="158"/>
      <c r="G573" s="47"/>
      <c r="H573" s="47"/>
      <c r="I573" s="47"/>
      <c r="J573" s="130"/>
    </row>
    <row r="574" spans="2:10" x14ac:dyDescent="0.25">
      <c r="B574" s="49"/>
      <c r="C574" s="53"/>
      <c r="D574" s="158"/>
      <c r="E574" s="158"/>
      <c r="F574" s="158"/>
      <c r="G574" s="47"/>
      <c r="H574" s="47"/>
      <c r="I574" s="47"/>
      <c r="J574" s="130"/>
    </row>
    <row r="575" spans="2:10" x14ac:dyDescent="0.25">
      <c r="B575" s="49"/>
      <c r="C575" s="53"/>
      <c r="D575" s="158"/>
      <c r="E575" s="158"/>
      <c r="F575" s="158"/>
      <c r="G575" s="47"/>
      <c r="H575" s="47"/>
      <c r="I575" s="47"/>
      <c r="J575" s="130"/>
    </row>
    <row r="576" spans="2:10" x14ac:dyDescent="0.25">
      <c r="B576" s="49"/>
      <c r="C576" s="53"/>
      <c r="D576" s="158"/>
      <c r="E576" s="158"/>
      <c r="F576" s="158"/>
      <c r="G576" s="47"/>
      <c r="H576" s="47"/>
      <c r="I576" s="47"/>
      <c r="J576" s="130"/>
    </row>
    <row r="577" spans="2:10" x14ac:dyDescent="0.25">
      <c r="B577" s="49" t="s">
        <v>174</v>
      </c>
      <c r="C577" s="158"/>
      <c r="D577" s="158"/>
      <c r="E577" s="158"/>
      <c r="F577" s="158"/>
      <c r="G577" s="47"/>
      <c r="H577" s="47"/>
      <c r="I577" s="47"/>
      <c r="J577" s="130"/>
    </row>
    <row r="578" spans="2:10" x14ac:dyDescent="0.25">
      <c r="B578" s="49"/>
      <c r="C578" s="53"/>
      <c r="D578" s="158"/>
      <c r="E578" s="158"/>
      <c r="F578" s="158"/>
      <c r="G578" s="47"/>
      <c r="H578" s="47"/>
      <c r="I578" s="47"/>
      <c r="J578" s="130"/>
    </row>
    <row r="579" spans="2:10" x14ac:dyDescent="0.25">
      <c r="B579" s="49"/>
      <c r="C579" s="53"/>
      <c r="D579" s="158"/>
      <c r="E579" s="158"/>
      <c r="F579" s="158"/>
      <c r="G579" s="47"/>
      <c r="H579" s="47"/>
      <c r="I579" s="47"/>
      <c r="J579" s="130"/>
    </row>
    <row r="580" spans="2:10" x14ac:dyDescent="0.25">
      <c r="B580" s="49"/>
      <c r="C580" s="53"/>
      <c r="D580" s="158"/>
      <c r="E580" s="158"/>
      <c r="F580" s="158"/>
      <c r="G580" s="47"/>
      <c r="H580" s="47"/>
      <c r="I580" s="47"/>
      <c r="J580" s="130"/>
    </row>
    <row r="581" spans="2:10" x14ac:dyDescent="0.25">
      <c r="B581" s="49"/>
      <c r="C581" s="53"/>
      <c r="D581" s="158"/>
      <c r="E581" s="158"/>
      <c r="F581" s="158"/>
      <c r="G581" s="47"/>
      <c r="H581" s="47"/>
      <c r="I581" s="47"/>
      <c r="J581" s="130"/>
    </row>
    <row r="582" spans="2:10" x14ac:dyDescent="0.25">
      <c r="B582" s="49"/>
      <c r="C582" s="53"/>
      <c r="D582" s="158"/>
      <c r="E582" s="158"/>
      <c r="F582" s="158"/>
      <c r="G582" s="47"/>
      <c r="H582" s="47"/>
      <c r="I582" s="47"/>
      <c r="J582" s="130"/>
    </row>
    <row r="583" spans="2:10" x14ac:dyDescent="0.25">
      <c r="B583" s="49"/>
      <c r="C583" s="53"/>
      <c r="D583" s="158"/>
      <c r="E583" s="158"/>
      <c r="F583" s="158"/>
      <c r="G583" s="47"/>
      <c r="H583" s="47"/>
      <c r="I583" s="47"/>
      <c r="J583" s="130"/>
    </row>
    <row r="584" spans="2:10" x14ac:dyDescent="0.25">
      <c r="B584" s="49"/>
      <c r="C584" s="53"/>
      <c r="D584" s="158"/>
      <c r="E584" s="158"/>
      <c r="F584" s="158"/>
      <c r="G584" s="47"/>
      <c r="H584" s="47"/>
      <c r="I584" s="47"/>
      <c r="J584" s="130"/>
    </row>
    <row r="585" spans="2:10" x14ac:dyDescent="0.25">
      <c r="B585" s="49"/>
      <c r="C585" s="53"/>
      <c r="D585" s="158"/>
      <c r="E585" s="158"/>
      <c r="F585" s="158"/>
      <c r="G585" s="47"/>
      <c r="H585" s="47"/>
      <c r="I585" s="47"/>
      <c r="J585" s="130"/>
    </row>
    <row r="586" spans="2:10" x14ac:dyDescent="0.25">
      <c r="B586" s="49"/>
      <c r="C586" s="53"/>
      <c r="D586" s="158"/>
      <c r="E586" s="158"/>
      <c r="F586" s="158"/>
      <c r="G586" s="47"/>
      <c r="H586" s="47"/>
      <c r="I586" s="47"/>
      <c r="J586" s="130"/>
    </row>
    <row r="587" spans="2:10" x14ac:dyDescent="0.25">
      <c r="B587" s="49"/>
      <c r="C587" s="53"/>
      <c r="D587" s="158"/>
      <c r="E587" s="158"/>
      <c r="F587" s="158"/>
      <c r="G587" s="47"/>
      <c r="H587" s="47"/>
      <c r="I587" s="47"/>
      <c r="J587" s="130"/>
    </row>
    <row r="588" spans="2:10" x14ac:dyDescent="0.25">
      <c r="B588" s="49"/>
      <c r="C588" s="53"/>
      <c r="D588" s="158"/>
      <c r="E588" s="158"/>
      <c r="F588" s="158"/>
      <c r="G588" s="47"/>
      <c r="H588" s="47"/>
      <c r="I588" s="47"/>
      <c r="J588" s="130"/>
    </row>
    <row r="589" spans="2:10" x14ac:dyDescent="0.25">
      <c r="B589" s="49"/>
      <c r="C589" s="53"/>
      <c r="D589" s="158"/>
      <c r="E589" s="158"/>
      <c r="F589" s="158"/>
      <c r="G589" s="47"/>
      <c r="H589" s="47"/>
      <c r="I589" s="47"/>
      <c r="J589" s="130"/>
    </row>
    <row r="590" spans="2:10" x14ac:dyDescent="0.25">
      <c r="B590" s="49"/>
      <c r="C590" s="53"/>
      <c r="D590" s="158"/>
      <c r="E590" s="158"/>
      <c r="F590" s="158"/>
      <c r="G590" s="47"/>
      <c r="H590" s="47"/>
      <c r="I590" s="47"/>
      <c r="J590" s="130"/>
    </row>
    <row r="591" spans="2:10" x14ac:dyDescent="0.25">
      <c r="B591" s="49"/>
      <c r="C591" s="53"/>
      <c r="D591" s="158"/>
      <c r="E591" s="158"/>
      <c r="F591" s="158"/>
      <c r="G591" s="47"/>
      <c r="H591" s="47"/>
      <c r="I591" s="47"/>
      <c r="J591" s="130"/>
    </row>
    <row r="592" spans="2:10" x14ac:dyDescent="0.25">
      <c r="B592" s="49" t="s">
        <v>175</v>
      </c>
      <c r="C592" s="158"/>
      <c r="D592" s="158"/>
      <c r="E592" s="158"/>
      <c r="F592" s="158"/>
      <c r="G592" s="47"/>
      <c r="H592" s="47"/>
      <c r="I592" s="47"/>
      <c r="J592" s="130"/>
    </row>
    <row r="593" spans="2:10" x14ac:dyDescent="0.25">
      <c r="B593" s="49"/>
      <c r="C593" s="53"/>
      <c r="D593" s="158"/>
      <c r="E593" s="158"/>
      <c r="F593" s="158"/>
      <c r="G593" s="47"/>
      <c r="H593" s="47"/>
      <c r="I593" s="47"/>
      <c r="J593" s="130"/>
    </row>
    <row r="594" spans="2:10" x14ac:dyDescent="0.25">
      <c r="B594" s="49"/>
      <c r="C594" s="53"/>
      <c r="D594" s="158"/>
      <c r="E594" s="158"/>
      <c r="F594" s="158"/>
      <c r="G594" s="47"/>
      <c r="H594" s="47"/>
      <c r="I594" s="47"/>
      <c r="J594" s="130"/>
    </row>
    <row r="595" spans="2:10" x14ac:dyDescent="0.25">
      <c r="B595" s="49"/>
      <c r="C595" s="53"/>
      <c r="D595" s="158"/>
      <c r="E595" s="158"/>
      <c r="F595" s="158"/>
      <c r="G595" s="47"/>
      <c r="H595" s="47"/>
      <c r="I595" s="47"/>
      <c r="J595" s="130"/>
    </row>
    <row r="596" spans="2:10" x14ac:dyDescent="0.25">
      <c r="B596" s="49"/>
      <c r="C596" s="53"/>
      <c r="D596" s="158"/>
      <c r="E596" s="158"/>
      <c r="F596" s="158"/>
      <c r="G596" s="47"/>
      <c r="H596" s="47"/>
      <c r="I596" s="47"/>
      <c r="J596" s="130"/>
    </row>
    <row r="597" spans="2:10" x14ac:dyDescent="0.25">
      <c r="B597" s="49"/>
      <c r="C597" s="53"/>
      <c r="D597" s="158"/>
      <c r="E597" s="158"/>
      <c r="F597" s="158"/>
      <c r="G597" s="47"/>
      <c r="H597" s="47"/>
      <c r="I597" s="47"/>
      <c r="J597" s="130"/>
    </row>
    <row r="598" spans="2:10" x14ac:dyDescent="0.25">
      <c r="B598" s="49"/>
      <c r="C598" s="53"/>
      <c r="D598" s="158"/>
      <c r="E598" s="158"/>
      <c r="F598" s="158"/>
      <c r="G598" s="47"/>
      <c r="H598" s="47"/>
      <c r="I598" s="47"/>
      <c r="J598" s="130"/>
    </row>
    <row r="599" spans="2:10" x14ac:dyDescent="0.25">
      <c r="B599" s="49"/>
      <c r="C599" s="53"/>
      <c r="D599" s="158"/>
      <c r="E599" s="158"/>
      <c r="F599" s="158"/>
      <c r="G599" s="47"/>
      <c r="H599" s="47"/>
      <c r="I599" s="47"/>
      <c r="J599" s="130"/>
    </row>
    <row r="600" spans="2:10" x14ac:dyDescent="0.25">
      <c r="B600" s="49"/>
      <c r="C600" s="53"/>
      <c r="D600" s="158"/>
      <c r="E600" s="158"/>
      <c r="F600" s="158"/>
      <c r="G600" s="47"/>
      <c r="H600" s="47"/>
      <c r="I600" s="47"/>
      <c r="J600" s="130"/>
    </row>
    <row r="601" spans="2:10" x14ac:dyDescent="0.25">
      <c r="B601" s="49"/>
      <c r="C601" s="53"/>
      <c r="D601" s="158"/>
      <c r="E601" s="158"/>
      <c r="F601" s="158"/>
      <c r="G601" s="47"/>
      <c r="H601" s="47"/>
      <c r="I601" s="47"/>
      <c r="J601" s="130"/>
    </row>
    <row r="602" spans="2:10" x14ac:dyDescent="0.25">
      <c r="B602" s="49"/>
      <c r="C602" s="53"/>
      <c r="D602" s="158"/>
      <c r="E602" s="158"/>
      <c r="F602" s="158"/>
      <c r="G602" s="47"/>
      <c r="H602" s="47"/>
      <c r="I602" s="47"/>
      <c r="J602" s="130"/>
    </row>
    <row r="603" spans="2:10" x14ac:dyDescent="0.25">
      <c r="B603" s="49"/>
      <c r="C603" s="53"/>
      <c r="D603" s="158"/>
      <c r="E603" s="158"/>
      <c r="F603" s="158"/>
      <c r="G603" s="47"/>
      <c r="H603" s="47"/>
      <c r="I603" s="47"/>
      <c r="J603" s="130"/>
    </row>
    <row r="604" spans="2:10" x14ac:dyDescent="0.25">
      <c r="B604" s="49"/>
      <c r="C604" s="53"/>
      <c r="D604" s="158"/>
      <c r="E604" s="158"/>
      <c r="F604" s="158"/>
      <c r="G604" s="47"/>
      <c r="H604" s="47"/>
      <c r="I604" s="47"/>
      <c r="J604" s="130"/>
    </row>
    <row r="605" spans="2:10" x14ac:dyDescent="0.25">
      <c r="B605" s="49"/>
      <c r="C605" s="53"/>
      <c r="D605" s="158"/>
      <c r="E605" s="158"/>
      <c r="F605" s="158"/>
      <c r="G605" s="47"/>
      <c r="H605" s="47"/>
      <c r="I605" s="47"/>
      <c r="J605" s="130"/>
    </row>
    <row r="606" spans="2:10" x14ac:dyDescent="0.25">
      <c r="B606" s="49"/>
      <c r="C606" s="53"/>
      <c r="D606" s="158"/>
      <c r="E606" s="158"/>
      <c r="F606" s="158"/>
      <c r="G606" s="47"/>
      <c r="H606" s="47"/>
      <c r="I606" s="47"/>
      <c r="J606" s="130"/>
    </row>
    <row r="607" spans="2:10" x14ac:dyDescent="0.25">
      <c r="B607" s="49" t="s">
        <v>176</v>
      </c>
      <c r="C607" s="158"/>
      <c r="D607" s="158"/>
      <c r="E607" s="158"/>
      <c r="F607" s="158"/>
      <c r="G607" s="47"/>
      <c r="H607" s="47"/>
      <c r="I607" s="47"/>
      <c r="J607" s="130"/>
    </row>
    <row r="608" spans="2:10" x14ac:dyDescent="0.25">
      <c r="B608" s="49"/>
      <c r="C608" s="53"/>
      <c r="D608" s="158"/>
      <c r="E608" s="158"/>
      <c r="F608" s="158"/>
      <c r="G608" s="47"/>
      <c r="H608" s="47"/>
      <c r="I608" s="47"/>
      <c r="J608" s="130"/>
    </row>
    <row r="609" spans="2:10" x14ac:dyDescent="0.25">
      <c r="B609" s="49"/>
      <c r="C609" s="53"/>
      <c r="D609" s="158"/>
      <c r="E609" s="158"/>
      <c r="F609" s="158"/>
      <c r="G609" s="47"/>
      <c r="H609" s="47"/>
      <c r="I609" s="47"/>
      <c r="J609" s="130"/>
    </row>
    <row r="610" spans="2:10" x14ac:dyDescent="0.25">
      <c r="B610" s="49"/>
      <c r="C610" s="53"/>
      <c r="D610" s="158"/>
      <c r="E610" s="158"/>
      <c r="F610" s="158"/>
      <c r="G610" s="47"/>
      <c r="H610" s="47"/>
      <c r="I610" s="47"/>
      <c r="J610" s="130"/>
    </row>
    <row r="611" spans="2:10" x14ac:dyDescent="0.25">
      <c r="B611" s="49"/>
      <c r="C611" s="53"/>
      <c r="D611" s="158"/>
      <c r="E611" s="158"/>
      <c r="F611" s="158"/>
      <c r="G611" s="47"/>
      <c r="H611" s="47"/>
      <c r="I611" s="47"/>
      <c r="J611" s="130"/>
    </row>
    <row r="612" spans="2:10" x14ac:dyDescent="0.25">
      <c r="B612" s="49"/>
      <c r="C612" s="53"/>
      <c r="D612" s="158"/>
      <c r="E612" s="158"/>
      <c r="F612" s="158"/>
      <c r="G612" s="47"/>
      <c r="H612" s="47"/>
      <c r="I612" s="47"/>
      <c r="J612" s="130"/>
    </row>
    <row r="613" spans="2:10" x14ac:dyDescent="0.25">
      <c r="B613" s="49"/>
      <c r="C613" s="53"/>
      <c r="D613" s="158"/>
      <c r="E613" s="158"/>
      <c r="F613" s="158"/>
      <c r="G613" s="47"/>
      <c r="H613" s="47"/>
      <c r="I613" s="47"/>
      <c r="J613" s="130"/>
    </row>
    <row r="614" spans="2:10" x14ac:dyDescent="0.25">
      <c r="B614" s="49"/>
      <c r="C614" s="53"/>
      <c r="D614" s="158"/>
      <c r="E614" s="158"/>
      <c r="F614" s="158"/>
      <c r="G614" s="47"/>
      <c r="H614" s="47"/>
      <c r="I614" s="47"/>
      <c r="J614" s="130"/>
    </row>
    <row r="615" spans="2:10" x14ac:dyDescent="0.25">
      <c r="B615" s="49"/>
      <c r="C615" s="53"/>
      <c r="D615" s="158"/>
      <c r="E615" s="158"/>
      <c r="F615" s="158"/>
      <c r="G615" s="47"/>
      <c r="H615" s="47"/>
      <c r="I615" s="47"/>
      <c r="J615" s="130"/>
    </row>
    <row r="616" spans="2:10" x14ac:dyDescent="0.25">
      <c r="B616" s="49"/>
      <c r="C616" s="53"/>
      <c r="D616" s="158"/>
      <c r="E616" s="158"/>
      <c r="F616" s="158"/>
      <c r="G616" s="47"/>
      <c r="H616" s="47"/>
      <c r="I616" s="47"/>
      <c r="J616" s="130"/>
    </row>
    <row r="617" spans="2:10" x14ac:dyDescent="0.25">
      <c r="B617" s="49"/>
      <c r="C617" s="53"/>
      <c r="D617" s="158"/>
      <c r="E617" s="158"/>
      <c r="F617" s="158"/>
      <c r="G617" s="47"/>
      <c r="H617" s="47"/>
      <c r="I617" s="47"/>
      <c r="J617" s="130"/>
    </row>
    <row r="618" spans="2:10" x14ac:dyDescent="0.25">
      <c r="B618" s="49"/>
      <c r="C618" s="53"/>
      <c r="D618" s="158"/>
      <c r="E618" s="158"/>
      <c r="F618" s="158"/>
      <c r="G618" s="47"/>
      <c r="H618" s="47"/>
      <c r="I618" s="47"/>
      <c r="J618" s="130"/>
    </row>
    <row r="619" spans="2:10" x14ac:dyDescent="0.25">
      <c r="B619" s="49"/>
      <c r="C619" s="53"/>
      <c r="D619" s="158"/>
      <c r="E619" s="158"/>
      <c r="F619" s="158"/>
      <c r="G619" s="47"/>
      <c r="H619" s="47"/>
      <c r="I619" s="47"/>
      <c r="J619" s="130"/>
    </row>
    <row r="620" spans="2:10" x14ac:dyDescent="0.25">
      <c r="B620" s="49"/>
      <c r="C620" s="53"/>
      <c r="D620" s="158"/>
      <c r="E620" s="158"/>
      <c r="F620" s="158"/>
      <c r="G620" s="47"/>
      <c r="H620" s="47"/>
      <c r="I620" s="47"/>
      <c r="J620" s="130"/>
    </row>
    <row r="621" spans="2:10" x14ac:dyDescent="0.25">
      <c r="B621" s="49"/>
      <c r="C621" s="53"/>
      <c r="D621" s="158"/>
      <c r="E621" s="158"/>
      <c r="F621" s="158"/>
      <c r="G621" s="47"/>
      <c r="H621" s="47"/>
      <c r="I621" s="47"/>
      <c r="J621" s="130"/>
    </row>
    <row r="622" spans="2:10" x14ac:dyDescent="0.25">
      <c r="B622" s="49" t="s">
        <v>177</v>
      </c>
      <c r="C622" s="158"/>
      <c r="D622" s="158"/>
      <c r="E622" s="158"/>
      <c r="F622" s="158"/>
      <c r="G622" s="47"/>
      <c r="H622" s="47"/>
      <c r="I622" s="47"/>
      <c r="J622" s="130"/>
    </row>
    <row r="623" spans="2:10" x14ac:dyDescent="0.25">
      <c r="B623" s="55"/>
      <c r="C623" s="55"/>
      <c r="D623" s="158"/>
      <c r="E623" s="158"/>
      <c r="F623" s="158"/>
      <c r="G623" s="47"/>
      <c r="H623" s="47"/>
      <c r="I623" s="47"/>
      <c r="J623" s="130"/>
    </row>
    <row r="624" spans="2:10" x14ac:dyDescent="0.25">
      <c r="B624" s="49"/>
      <c r="C624" s="55"/>
      <c r="D624" s="158"/>
      <c r="E624" s="158"/>
      <c r="F624" s="158"/>
      <c r="G624" s="47"/>
      <c r="H624" s="47"/>
      <c r="I624" s="47"/>
      <c r="J624" s="130"/>
    </row>
    <row r="625" spans="2:10" x14ac:dyDescent="0.25">
      <c r="B625" s="49"/>
      <c r="C625" s="55"/>
      <c r="D625" s="158"/>
      <c r="E625" s="158"/>
      <c r="F625" s="158"/>
      <c r="G625" s="47"/>
      <c r="H625" s="47"/>
      <c r="I625" s="47"/>
      <c r="J625" s="130"/>
    </row>
    <row r="626" spans="2:10" x14ac:dyDescent="0.25">
      <c r="B626" s="49"/>
      <c r="C626" s="55"/>
      <c r="D626" s="158"/>
      <c r="E626" s="158"/>
      <c r="F626" s="158"/>
      <c r="G626" s="47"/>
      <c r="H626" s="47"/>
      <c r="I626" s="47"/>
      <c r="J626" s="130"/>
    </row>
    <row r="627" spans="2:10" x14ac:dyDescent="0.25">
      <c r="B627" s="49"/>
      <c r="C627" s="55"/>
      <c r="D627" s="158"/>
      <c r="E627" s="158"/>
      <c r="F627" s="158"/>
      <c r="G627" s="47"/>
      <c r="H627" s="47"/>
      <c r="I627" s="47"/>
      <c r="J627" s="130"/>
    </row>
    <row r="628" spans="2:10" x14ac:dyDescent="0.25">
      <c r="B628" s="49"/>
      <c r="C628" s="55"/>
      <c r="D628" s="158"/>
      <c r="E628" s="158"/>
      <c r="F628" s="158"/>
      <c r="G628" s="47"/>
      <c r="H628" s="47"/>
      <c r="I628" s="47"/>
      <c r="J628" s="130"/>
    </row>
    <row r="629" spans="2:10" x14ac:dyDescent="0.25">
      <c r="B629" s="55"/>
      <c r="C629" s="55"/>
      <c r="D629" s="158"/>
      <c r="E629" s="158"/>
      <c r="F629" s="158"/>
      <c r="G629" s="47"/>
      <c r="H629" s="47"/>
      <c r="I629" s="47"/>
      <c r="J629" s="130"/>
    </row>
    <row r="630" spans="2:10" x14ac:dyDescent="0.25">
      <c r="B630" s="55"/>
      <c r="C630" s="55"/>
      <c r="D630" s="158"/>
      <c r="E630" s="158"/>
      <c r="F630" s="158"/>
      <c r="G630" s="47"/>
      <c r="H630" s="47"/>
      <c r="I630" s="47"/>
      <c r="J630" s="130"/>
    </row>
    <row r="631" spans="2:10" x14ac:dyDescent="0.25">
      <c r="B631" s="55"/>
      <c r="C631" s="55"/>
      <c r="D631" s="158"/>
      <c r="E631" s="158"/>
      <c r="F631" s="158"/>
      <c r="G631" s="47"/>
      <c r="H631" s="47"/>
      <c r="I631" s="47"/>
      <c r="J631" s="130"/>
    </row>
    <row r="632" spans="2:10" x14ac:dyDescent="0.25">
      <c r="B632" s="55"/>
      <c r="C632" s="55"/>
      <c r="D632" s="158"/>
      <c r="E632" s="158"/>
      <c r="F632" s="158"/>
      <c r="G632" s="47"/>
      <c r="H632" s="47"/>
      <c r="I632" s="47"/>
      <c r="J632" s="130"/>
    </row>
    <row r="633" spans="2:10" x14ac:dyDescent="0.25">
      <c r="B633" s="55"/>
      <c r="C633" s="55"/>
      <c r="D633" s="158"/>
      <c r="E633" s="158"/>
      <c r="F633" s="158"/>
      <c r="G633" s="47"/>
      <c r="H633" s="47"/>
      <c r="I633" s="47"/>
      <c r="J633" s="130"/>
    </row>
    <row r="634" spans="2:10" x14ac:dyDescent="0.25">
      <c r="B634" s="55"/>
      <c r="C634" s="55"/>
      <c r="D634" s="158"/>
      <c r="E634" s="158"/>
      <c r="F634" s="158"/>
      <c r="G634" s="47"/>
      <c r="H634" s="47"/>
      <c r="I634" s="47"/>
      <c r="J634" s="130"/>
    </row>
    <row r="635" spans="2:10" x14ac:dyDescent="0.25">
      <c r="B635" s="55"/>
      <c r="C635" s="55"/>
      <c r="D635" s="158"/>
      <c r="E635" s="158"/>
      <c r="F635" s="158"/>
      <c r="G635" s="47"/>
      <c r="H635" s="47"/>
      <c r="I635" s="47"/>
      <c r="J635" s="130"/>
    </row>
    <row r="636" spans="2:10" x14ac:dyDescent="0.25">
      <c r="B636" s="55"/>
      <c r="C636" s="55"/>
      <c r="D636" s="158"/>
      <c r="E636" s="158"/>
      <c r="F636" s="158"/>
      <c r="G636" s="47"/>
      <c r="H636" s="47"/>
      <c r="I636" s="47"/>
      <c r="J636" s="130"/>
    </row>
    <row r="639" spans="2:10" ht="30" x14ac:dyDescent="0.25">
      <c r="C639" s="45" t="s">
        <v>1366</v>
      </c>
      <c r="D639" s="45"/>
    </row>
    <row r="640" spans="2:10" x14ac:dyDescent="0.25">
      <c r="C640" s="97" t="s">
        <v>1365</v>
      </c>
    </row>
    <row r="641" spans="3:6" ht="101.25" customHeight="1" x14ac:dyDescent="0.25">
      <c r="C641" s="321"/>
      <c r="D641" s="322"/>
      <c r="E641" s="322"/>
      <c r="F641" s="323"/>
    </row>
  </sheetData>
  <sheetProtection password="CA59" sheet="1" objects="1" scenarios="1" formatColumns="0"/>
  <customSheetViews>
    <customSheetView guid="{6C463F14-C8AA-495A-8FD2-4A264D8C6FE5}" hiddenRows="1" showRuler="0">
      <pane ySplit="15" topLeftCell="A16" activePane="bottomLeft" state="frozen"/>
      <selection pane="bottomLeft"/>
      <pageMargins left="0.15748031496062992" right="0.15748031496062992" top="0.66" bottom="0.72" header="0.51181102362204722" footer="0.51181102362204722"/>
      <printOptions horizontalCentered="1"/>
      <pageSetup scale="70" orientation="landscape" verticalDpi="0" r:id="rId1"/>
      <headerFooter alignWithMargins="0">
        <oddFooter>&amp;RPage &amp;Pof&amp;N</oddFooter>
      </headerFooter>
    </customSheetView>
  </customSheetViews>
  <mergeCells count="5">
    <mergeCell ref="C641:F641"/>
    <mergeCell ref="B10:E10"/>
    <mergeCell ref="B11:E11"/>
    <mergeCell ref="B12:E12"/>
    <mergeCell ref="B13:E13"/>
  </mergeCells>
  <phoneticPr fontId="3" type="noConversion"/>
  <printOptions horizontalCentered="1"/>
  <pageMargins left="0.15748031496062992" right="0.15748031496062992" top="0.66" bottom="0.72" header="0.51181102362204722" footer="0.51181102362204722"/>
  <pageSetup scale="70" orientation="landscape" r:id="rId2"/>
  <headerFooter alignWithMargins="0">
    <oddFooter>&amp;RPage &amp;Pof&amp;N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4"/>
  </sheetPr>
  <dimension ref="A7:Z66"/>
  <sheetViews>
    <sheetView showGridLines="0" topLeftCell="A52" zoomScaleNormal="100" workbookViewId="0">
      <selection activeCell="G62" sqref="G62"/>
    </sheetView>
  </sheetViews>
  <sheetFormatPr baseColWidth="10" defaultColWidth="9.140625" defaultRowHeight="15" x14ac:dyDescent="0.25"/>
  <cols>
    <col min="1" max="1" width="2.7109375" style="25" customWidth="1"/>
    <col min="2" max="2" width="3.42578125" style="25" customWidth="1"/>
    <col min="3" max="6" width="13.7109375" style="25" customWidth="1"/>
    <col min="7" max="7" width="97.140625" style="25" customWidth="1"/>
    <col min="8" max="10" width="9.140625" style="25"/>
    <col min="11" max="13" width="9.140625" style="25" hidden="1" customWidth="1"/>
    <col min="14" max="14" width="13.140625" style="25" hidden="1" customWidth="1"/>
    <col min="15" max="15" width="9.140625" style="25" hidden="1" customWidth="1"/>
    <col min="16" max="16" width="13.7109375" style="25" hidden="1" customWidth="1"/>
    <col min="17" max="17" width="13.140625" style="25" hidden="1" customWidth="1"/>
    <col min="18" max="26" width="9.140625" style="25" hidden="1" customWidth="1"/>
    <col min="27" max="16384" width="9.140625" style="25"/>
  </cols>
  <sheetData>
    <row r="7" spans="1:16" ht="14.45" x14ac:dyDescent="0.3">
      <c r="B7" s="25" t="str">
        <f>"Project:  "&amp;BasicData!$E$13</f>
        <v>Project:  Energy Efficiency in Public Buildings (EEPB)</v>
      </c>
      <c r="P7" s="18"/>
    </row>
    <row r="10" spans="1:16" s="71" customFormat="1" ht="21" x14ac:dyDescent="0.4">
      <c r="A10" s="25"/>
      <c r="B10" s="305" t="s">
        <v>197</v>
      </c>
      <c r="C10" s="305"/>
      <c r="D10" s="305"/>
      <c r="E10" s="305"/>
      <c r="F10" s="305"/>
      <c r="G10" s="305"/>
      <c r="H10" s="104"/>
    </row>
    <row r="11" spans="1:16" ht="15" customHeight="1" x14ac:dyDescent="0.3">
      <c r="A11" s="71"/>
      <c r="B11" s="319" t="s">
        <v>1376</v>
      </c>
      <c r="C11" s="319"/>
      <c r="D11" s="319"/>
      <c r="E11" s="319"/>
      <c r="F11" s="319"/>
      <c r="G11" s="319"/>
    </row>
    <row r="12" spans="1:16" ht="31.5" customHeight="1" x14ac:dyDescent="0.3">
      <c r="A12" s="71"/>
      <c r="B12" s="319" t="s">
        <v>1377</v>
      </c>
      <c r="C12" s="319"/>
      <c r="D12" s="319"/>
      <c r="E12" s="319"/>
      <c r="F12" s="319"/>
      <c r="G12" s="319"/>
    </row>
    <row r="14" spans="1:16" ht="14.45" x14ac:dyDescent="0.3">
      <c r="E14" s="25" t="s">
        <v>1312</v>
      </c>
      <c r="K14" s="25" t="s">
        <v>1307</v>
      </c>
      <c r="L14" s="25" t="s">
        <v>1308</v>
      </c>
      <c r="M14" s="25" t="s">
        <v>1307</v>
      </c>
      <c r="N14" s="25" t="s">
        <v>1309</v>
      </c>
      <c r="O14" s="118">
        <f>AVERAGE(N27:N55)</f>
        <v>2</v>
      </c>
      <c r="P14" s="119">
        <f>ROUND(O14,0)</f>
        <v>2</v>
      </c>
    </row>
    <row r="15" spans="1:16" ht="45" x14ac:dyDescent="0.25">
      <c r="E15" s="332" t="s">
        <v>198</v>
      </c>
      <c r="F15" s="331"/>
      <c r="G15" s="44" t="s">
        <v>1370</v>
      </c>
      <c r="K15" s="25" t="s">
        <v>1323</v>
      </c>
      <c r="L15" s="25">
        <v>1</v>
      </c>
      <c r="M15" s="25" t="s">
        <v>1323</v>
      </c>
      <c r="N15" s="25" t="s">
        <v>1273</v>
      </c>
      <c r="O15" s="25">
        <f>N62</f>
        <v>2</v>
      </c>
      <c r="P15" s="102">
        <f>O15-P14</f>
        <v>0</v>
      </c>
    </row>
    <row r="16" spans="1:16" ht="28.9" x14ac:dyDescent="0.3">
      <c r="E16" s="332" t="s">
        <v>199</v>
      </c>
      <c r="F16" s="331"/>
      <c r="G16" s="44" t="s">
        <v>1371</v>
      </c>
      <c r="K16" s="25" t="s">
        <v>1324</v>
      </c>
      <c r="L16" s="25">
        <v>2</v>
      </c>
      <c r="M16" s="25" t="s">
        <v>1324</v>
      </c>
      <c r="N16" s="25" t="s">
        <v>1275</v>
      </c>
      <c r="O16" s="25">
        <f>IF(AND(P15&gt;=-2,P15&lt;=2),O15, P17)</f>
        <v>2</v>
      </c>
      <c r="P16" s="25" t="str">
        <f>VLOOKUP(O16,L15:M20,2,FALSE)</f>
        <v>S</v>
      </c>
    </row>
    <row r="17" spans="3:17" ht="43.15" x14ac:dyDescent="0.3">
      <c r="E17" s="332" t="s">
        <v>1368</v>
      </c>
      <c r="F17" s="331"/>
      <c r="G17" s="44" t="s">
        <v>1372</v>
      </c>
      <c r="K17" s="25" t="s">
        <v>1325</v>
      </c>
      <c r="L17" s="25">
        <v>3</v>
      </c>
      <c r="M17" s="25" t="s">
        <v>1325</v>
      </c>
      <c r="N17" s="25" t="s">
        <v>1274</v>
      </c>
      <c r="O17" s="118">
        <f>AVERAGE(N:N)</f>
        <v>2</v>
      </c>
      <c r="P17" s="119">
        <f>ROUND(O17,0)</f>
        <v>2</v>
      </c>
    </row>
    <row r="18" spans="3:17" ht="28.9" x14ac:dyDescent="0.3">
      <c r="E18" s="332" t="s">
        <v>1369</v>
      </c>
      <c r="F18" s="331"/>
      <c r="G18" s="44" t="s">
        <v>1373</v>
      </c>
      <c r="K18" s="25" t="s">
        <v>1326</v>
      </c>
      <c r="L18" s="25">
        <v>4</v>
      </c>
      <c r="M18" s="25" t="s">
        <v>1326</v>
      </c>
      <c r="N18" s="25" t="s">
        <v>1276</v>
      </c>
    </row>
    <row r="19" spans="3:17" ht="28.9" x14ac:dyDescent="0.3">
      <c r="E19" s="332" t="s">
        <v>200</v>
      </c>
      <c r="F19" s="331"/>
      <c r="G19" s="44" t="s">
        <v>1374</v>
      </c>
      <c r="K19" s="25" t="s">
        <v>1327</v>
      </c>
      <c r="L19" s="25">
        <v>5</v>
      </c>
      <c r="M19" s="25" t="s">
        <v>1327</v>
      </c>
      <c r="N19" s="25" t="s">
        <v>1276</v>
      </c>
      <c r="P19" s="119"/>
    </row>
    <row r="20" spans="3:17" ht="28.9" x14ac:dyDescent="0.3">
      <c r="E20" s="330" t="s">
        <v>1419</v>
      </c>
      <c r="F20" s="331"/>
      <c r="G20" s="44" t="s">
        <v>1375</v>
      </c>
      <c r="K20" s="25" t="s">
        <v>1328</v>
      </c>
      <c r="L20" s="25">
        <v>6</v>
      </c>
      <c r="M20" s="25" t="s">
        <v>1328</v>
      </c>
      <c r="N20" s="25" t="s">
        <v>1276</v>
      </c>
      <c r="P20" s="119"/>
    </row>
    <row r="21" spans="3:17" ht="14.45" x14ac:dyDescent="0.3">
      <c r="E21" s="21"/>
      <c r="F21" s="21"/>
      <c r="G21" s="21"/>
      <c r="P21" s="119"/>
    </row>
    <row r="22" spans="3:17" ht="14.45" x14ac:dyDescent="0.3">
      <c r="C22" s="143" t="s">
        <v>1379</v>
      </c>
      <c r="D22" s="144"/>
      <c r="E22" s="145"/>
      <c r="F22" s="145"/>
      <c r="G22" s="146"/>
    </row>
    <row r="23" spans="3:17" ht="14.45" x14ac:dyDescent="0.3">
      <c r="C23" s="147" t="s">
        <v>281</v>
      </c>
      <c r="D23" s="62"/>
      <c r="E23" s="21"/>
      <c r="F23" s="21"/>
      <c r="G23" s="148"/>
    </row>
    <row r="24" spans="3:17" ht="74.25" customHeight="1" x14ac:dyDescent="0.3">
      <c r="C24" s="324" t="s">
        <v>1380</v>
      </c>
      <c r="D24" s="325"/>
      <c r="E24" s="325"/>
      <c r="F24" s="325"/>
      <c r="G24" s="326"/>
    </row>
    <row r="25" spans="3:17" ht="14.45" x14ac:dyDescent="0.3">
      <c r="C25" s="149"/>
      <c r="D25" s="62"/>
      <c r="E25" s="21"/>
      <c r="F25" s="21"/>
      <c r="G25" s="148"/>
    </row>
    <row r="26" spans="3:17" ht="14.45" x14ac:dyDescent="0.3">
      <c r="C26" s="150" t="s">
        <v>1188</v>
      </c>
      <c r="D26" s="15" t="s">
        <v>328</v>
      </c>
      <c r="E26" s="15" t="s">
        <v>1189</v>
      </c>
      <c r="F26" s="15" t="s">
        <v>1378</v>
      </c>
      <c r="G26" s="151" t="s">
        <v>1311</v>
      </c>
    </row>
    <row r="27" spans="3:17" ht="45" customHeight="1" x14ac:dyDescent="0.3">
      <c r="C27" s="47"/>
      <c r="D27" s="47"/>
      <c r="E27" s="47"/>
      <c r="F27" s="130" t="s">
        <v>1324</v>
      </c>
      <c r="G27" s="121" t="s">
        <v>1582</v>
      </c>
      <c r="N27" s="117">
        <f>IF(F27="","",VLOOKUP(F27,K:L,2,FALSE))</f>
        <v>2</v>
      </c>
    </row>
    <row r="28" spans="3:17" ht="14.45" x14ac:dyDescent="0.3">
      <c r="Q28" s="102"/>
    </row>
    <row r="29" spans="3:17" ht="14.45" x14ac:dyDescent="0.3">
      <c r="C29" s="143" t="s">
        <v>1381</v>
      </c>
      <c r="D29" s="144"/>
      <c r="E29" s="145"/>
      <c r="F29" s="145"/>
      <c r="G29" s="146"/>
      <c r="Q29" s="102"/>
    </row>
    <row r="30" spans="3:17" ht="14.45" x14ac:dyDescent="0.3">
      <c r="C30" s="147" t="s">
        <v>283</v>
      </c>
      <c r="D30" s="62"/>
      <c r="E30" s="21"/>
      <c r="F30" s="21"/>
      <c r="G30" s="148"/>
    </row>
    <row r="31" spans="3:17" ht="77.25" customHeight="1" x14ac:dyDescent="0.3">
      <c r="C31" s="324" t="s">
        <v>269</v>
      </c>
      <c r="D31" s="325"/>
      <c r="E31" s="325"/>
      <c r="F31" s="325"/>
      <c r="G31" s="326"/>
    </row>
    <row r="32" spans="3:17" ht="14.45" x14ac:dyDescent="0.3">
      <c r="C32" s="152"/>
      <c r="D32" s="98"/>
      <c r="E32" s="98"/>
      <c r="F32" s="98"/>
      <c r="G32" s="153"/>
    </row>
    <row r="33" spans="3:14" ht="14.45" x14ac:dyDescent="0.3">
      <c r="C33" s="150" t="s">
        <v>1188</v>
      </c>
      <c r="D33" s="15" t="s">
        <v>328</v>
      </c>
      <c r="E33" s="15" t="s">
        <v>1189</v>
      </c>
      <c r="F33" s="15" t="s">
        <v>1378</v>
      </c>
      <c r="G33" s="151" t="s">
        <v>1311</v>
      </c>
    </row>
    <row r="34" spans="3:14" ht="45" customHeight="1" x14ac:dyDescent="0.3">
      <c r="C34" s="47"/>
      <c r="D34" s="47"/>
      <c r="E34" s="47"/>
      <c r="F34" s="130" t="s">
        <v>1324</v>
      </c>
      <c r="G34" s="121" t="s">
        <v>1583</v>
      </c>
      <c r="N34" s="117">
        <f>IF(F34="","",VLOOKUP(F34,K:L,2,FALSE))</f>
        <v>2</v>
      </c>
    </row>
    <row r="35" spans="3:14" ht="14.45" x14ac:dyDescent="0.3">
      <c r="C35" s="98"/>
      <c r="D35" s="98"/>
      <c r="E35" s="98"/>
      <c r="F35" s="98"/>
      <c r="G35" s="98"/>
    </row>
    <row r="36" spans="3:14" ht="14.45" x14ac:dyDescent="0.3">
      <c r="C36" s="143" t="s">
        <v>270</v>
      </c>
      <c r="D36" s="144"/>
      <c r="E36" s="145"/>
      <c r="F36" s="145"/>
      <c r="G36" s="146"/>
    </row>
    <row r="37" spans="3:14" ht="14.45" x14ac:dyDescent="0.3">
      <c r="C37" s="147" t="s">
        <v>271</v>
      </c>
      <c r="D37" s="62"/>
      <c r="E37" s="21"/>
      <c r="F37" s="21"/>
      <c r="G37" s="148"/>
    </row>
    <row r="38" spans="3:14" ht="60" customHeight="1" x14ac:dyDescent="0.3">
      <c r="C38" s="324" t="s">
        <v>1349</v>
      </c>
      <c r="D38" s="325"/>
      <c r="E38" s="325"/>
      <c r="F38" s="325"/>
      <c r="G38" s="326"/>
    </row>
    <row r="39" spans="3:14" ht="14.45" x14ac:dyDescent="0.3">
      <c r="C39" s="152"/>
      <c r="D39" s="98"/>
      <c r="E39" s="98"/>
      <c r="F39" s="98"/>
      <c r="G39" s="153"/>
    </row>
    <row r="40" spans="3:14" ht="14.45" x14ac:dyDescent="0.3">
      <c r="C40" s="150" t="s">
        <v>1188</v>
      </c>
      <c r="D40" s="15" t="s">
        <v>328</v>
      </c>
      <c r="E40" s="15" t="s">
        <v>1189</v>
      </c>
      <c r="F40" s="15" t="s">
        <v>1378</v>
      </c>
      <c r="G40" s="151" t="s">
        <v>1311</v>
      </c>
    </row>
    <row r="41" spans="3:14" ht="45" customHeight="1" x14ac:dyDescent="0.3">
      <c r="C41" s="47"/>
      <c r="D41" s="47"/>
      <c r="E41" s="47"/>
      <c r="F41" s="130"/>
      <c r="G41" s="130"/>
      <c r="N41" s="117" t="str">
        <f>IF(F41="","",VLOOKUP(F41,K:L,2,FALSE))</f>
        <v/>
      </c>
    </row>
    <row r="42" spans="3:14" ht="14.45" x14ac:dyDescent="0.3">
      <c r="C42" s="48"/>
      <c r="D42" s="48"/>
      <c r="E42" s="48"/>
      <c r="F42" s="48"/>
      <c r="G42" s="46"/>
    </row>
    <row r="43" spans="3:14" ht="29.25" customHeight="1" x14ac:dyDescent="0.3">
      <c r="C43" s="327" t="s">
        <v>1277</v>
      </c>
      <c r="D43" s="328"/>
      <c r="E43" s="328"/>
      <c r="F43" s="328"/>
      <c r="G43" s="329"/>
    </row>
    <row r="44" spans="3:14" ht="14.45" x14ac:dyDescent="0.3">
      <c r="C44" s="147" t="s">
        <v>1278</v>
      </c>
      <c r="D44" s="62"/>
      <c r="E44" s="21"/>
      <c r="F44" s="21"/>
      <c r="G44" s="148"/>
    </row>
    <row r="45" spans="3:14" ht="60" customHeight="1" x14ac:dyDescent="0.3">
      <c r="C45" s="324" t="s">
        <v>1279</v>
      </c>
      <c r="D45" s="325"/>
      <c r="E45" s="325"/>
      <c r="F45" s="325"/>
      <c r="G45" s="326"/>
    </row>
    <row r="46" spans="3:14" ht="14.45" x14ac:dyDescent="0.3">
      <c r="C46" s="152"/>
      <c r="D46" s="98"/>
      <c r="E46" s="98"/>
      <c r="F46" s="98"/>
      <c r="G46" s="153"/>
    </row>
    <row r="47" spans="3:14" ht="14.45" x14ac:dyDescent="0.3">
      <c r="C47" s="150" t="s">
        <v>1188</v>
      </c>
      <c r="D47" s="15" t="s">
        <v>328</v>
      </c>
      <c r="E47" s="15" t="s">
        <v>1189</v>
      </c>
      <c r="F47" s="15" t="s">
        <v>1378</v>
      </c>
      <c r="G47" s="151" t="s">
        <v>1311</v>
      </c>
    </row>
    <row r="48" spans="3:14" ht="45" customHeight="1" x14ac:dyDescent="0.3">
      <c r="C48" s="47"/>
      <c r="D48" s="47"/>
      <c r="E48" s="47"/>
      <c r="F48" s="130"/>
      <c r="G48" s="130"/>
      <c r="N48" s="117" t="str">
        <f>IF(F48="","",VLOOKUP(F48,K:L,2,FALSE))</f>
        <v/>
      </c>
    </row>
    <row r="49" spans="3:16" ht="14.45" x14ac:dyDescent="0.3">
      <c r="C49" s="48"/>
      <c r="D49" s="48"/>
      <c r="E49" s="48"/>
      <c r="F49" s="48"/>
      <c r="G49" s="46"/>
    </row>
    <row r="50" spans="3:16" ht="14.45" x14ac:dyDescent="0.3">
      <c r="C50" s="327" t="s">
        <v>1280</v>
      </c>
      <c r="D50" s="328"/>
      <c r="E50" s="328"/>
      <c r="F50" s="328"/>
      <c r="G50" s="329"/>
    </row>
    <row r="51" spans="3:16" ht="14.45" x14ac:dyDescent="0.3">
      <c r="C51" s="147" t="s">
        <v>1281</v>
      </c>
      <c r="D51" s="62"/>
      <c r="E51" s="21"/>
      <c r="F51" s="21"/>
      <c r="G51" s="148"/>
    </row>
    <row r="52" spans="3:16" ht="60" customHeight="1" x14ac:dyDescent="0.3">
      <c r="C52" s="324" t="s">
        <v>1282</v>
      </c>
      <c r="D52" s="325"/>
      <c r="E52" s="325"/>
      <c r="F52" s="325"/>
      <c r="G52" s="326"/>
    </row>
    <row r="53" spans="3:16" ht="14.45" x14ac:dyDescent="0.3">
      <c r="C53" s="152"/>
      <c r="D53" s="98"/>
      <c r="E53" s="98"/>
      <c r="F53" s="98"/>
      <c r="G53" s="153"/>
    </row>
    <row r="54" spans="3:16" ht="14.45" x14ac:dyDescent="0.3">
      <c r="C54" s="150" t="s">
        <v>1188</v>
      </c>
      <c r="D54" s="15" t="s">
        <v>328</v>
      </c>
      <c r="E54" s="15" t="s">
        <v>1189</v>
      </c>
      <c r="F54" s="15" t="s">
        <v>1378</v>
      </c>
      <c r="G54" s="151" t="s">
        <v>1311</v>
      </c>
    </row>
    <row r="55" spans="3:16" ht="45" customHeight="1" x14ac:dyDescent="0.3">
      <c r="C55" s="47"/>
      <c r="D55" s="47"/>
      <c r="E55" s="47"/>
      <c r="F55" s="130"/>
      <c r="G55" s="130" t="s">
        <v>1472</v>
      </c>
      <c r="N55" s="117" t="str">
        <f>IF(F55="","",VLOOKUP(F55,K:L,2,FALSE))</f>
        <v/>
      </c>
    </row>
    <row r="56" spans="3:16" ht="14.45" x14ac:dyDescent="0.3">
      <c r="C56" s="48"/>
      <c r="D56" s="48"/>
      <c r="E56" s="48"/>
      <c r="F56" s="48"/>
      <c r="G56" s="46"/>
    </row>
    <row r="57" spans="3:16" ht="14.45" x14ac:dyDescent="0.3">
      <c r="C57" s="327" t="s">
        <v>1283</v>
      </c>
      <c r="D57" s="328"/>
      <c r="E57" s="328"/>
      <c r="F57" s="328"/>
      <c r="G57" s="329"/>
    </row>
    <row r="58" spans="3:16" ht="14.45" x14ac:dyDescent="0.3">
      <c r="C58" s="147" t="s">
        <v>1284</v>
      </c>
      <c r="D58" s="62"/>
      <c r="E58" s="21"/>
      <c r="F58" s="21"/>
      <c r="G58" s="148"/>
    </row>
    <row r="59" spans="3:16" ht="108" customHeight="1" x14ac:dyDescent="0.3">
      <c r="C59" s="324" t="s">
        <v>272</v>
      </c>
      <c r="D59" s="325"/>
      <c r="E59" s="325"/>
      <c r="F59" s="325"/>
      <c r="G59" s="326"/>
    </row>
    <row r="60" spans="3:16" x14ac:dyDescent="0.25">
      <c r="C60" s="152"/>
      <c r="D60" s="98"/>
      <c r="E60" s="98"/>
      <c r="F60" s="98"/>
      <c r="G60" s="153"/>
      <c r="P60" s="102"/>
    </row>
    <row r="61" spans="3:16" x14ac:dyDescent="0.25">
      <c r="C61" s="150" t="s">
        <v>1188</v>
      </c>
      <c r="D61" s="15" t="s">
        <v>328</v>
      </c>
      <c r="E61" s="15" t="s">
        <v>1189</v>
      </c>
      <c r="F61" s="15" t="s">
        <v>1378</v>
      </c>
      <c r="G61" s="151" t="s">
        <v>1311</v>
      </c>
    </row>
    <row r="62" spans="3:16" ht="45" customHeight="1" x14ac:dyDescent="0.25">
      <c r="C62" s="47"/>
      <c r="D62" s="47"/>
      <c r="E62" s="47"/>
      <c r="F62" s="130" t="s">
        <v>1324</v>
      </c>
      <c r="G62" s="121" t="s">
        <v>1584</v>
      </c>
      <c r="N62" s="117">
        <f>IF(F62="","",VLOOKUP(F62,K:L,2,FALSE))</f>
        <v>2</v>
      </c>
    </row>
    <row r="63" spans="3:16" x14ac:dyDescent="0.25">
      <c r="C63" s="48"/>
      <c r="D63" s="48"/>
      <c r="E63" s="48"/>
      <c r="F63" s="48"/>
      <c r="G63" s="46"/>
    </row>
    <row r="64" spans="3:16" x14ac:dyDescent="0.25">
      <c r="E64" s="45"/>
      <c r="G64" s="100" t="s">
        <v>550</v>
      </c>
    </row>
    <row r="65" spans="7:7" x14ac:dyDescent="0.25">
      <c r="G65" s="97" t="s">
        <v>1365</v>
      </c>
    </row>
    <row r="66" spans="7:7" ht="63" customHeight="1" x14ac:dyDescent="0.25">
      <c r="G66" s="130"/>
    </row>
  </sheetData>
  <sheetProtection password="CA59" sheet="1" objects="1" scenarios="1"/>
  <customSheetViews>
    <customSheetView guid="{6C463F14-C8AA-495A-8FD2-4A264D8C6FE5}" printArea="1" hiddenRows="1" showRuler="0">
      <pageMargins left="0.26" right="0.17" top="0.59" bottom="0.77" header="0.51181102362204722" footer="0.51181102362204722"/>
      <printOptions horizontalCentered="1"/>
      <pageSetup scale="75" orientation="landscape" verticalDpi="0" r:id="rId1"/>
      <headerFooter alignWithMargins="0">
        <oddFooter>&amp;RPage &amp;Pof&amp;N</oddFooter>
      </headerFooter>
    </customSheetView>
  </customSheetViews>
  <mergeCells count="18">
    <mergeCell ref="B11:G11"/>
    <mergeCell ref="B12:G12"/>
    <mergeCell ref="B10:G10"/>
    <mergeCell ref="E20:F20"/>
    <mergeCell ref="E15:F15"/>
    <mergeCell ref="E16:F16"/>
    <mergeCell ref="E17:F17"/>
    <mergeCell ref="E19:F19"/>
    <mergeCell ref="E18:F18"/>
    <mergeCell ref="C52:G52"/>
    <mergeCell ref="C57:G57"/>
    <mergeCell ref="C59:G59"/>
    <mergeCell ref="C24:G24"/>
    <mergeCell ref="C31:G31"/>
    <mergeCell ref="C38:G38"/>
    <mergeCell ref="C45:G45"/>
    <mergeCell ref="C43:G43"/>
    <mergeCell ref="C50:G50"/>
  </mergeCells>
  <phoneticPr fontId="3" type="noConversion"/>
  <dataValidations count="1">
    <dataValidation type="list" allowBlank="1" showInputMessage="1" showErrorMessage="1" sqref="F27 F34 F41 F48 F55 F62">
      <formula1>$K$15:$K$20</formula1>
    </dataValidation>
  </dataValidations>
  <printOptions horizontalCentered="1"/>
  <pageMargins left="0.26" right="0.17" top="0.59" bottom="0.77" header="0.51181102362204722" footer="0.51181102362204722"/>
  <pageSetup scale="75" orientation="landscape" r:id="rId2"/>
  <headerFooter alignWithMargins="0">
    <oddFooter>&amp;RPage &amp;Pof&amp;N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4"/>
  </sheetPr>
  <dimension ref="A1:Z961"/>
  <sheetViews>
    <sheetView showGridLines="0" topLeftCell="A22" zoomScaleNormal="100" workbookViewId="0">
      <selection activeCell="G26" sqref="G26"/>
    </sheetView>
  </sheetViews>
  <sheetFormatPr baseColWidth="10" defaultColWidth="9.140625" defaultRowHeight="15" x14ac:dyDescent="0.25"/>
  <cols>
    <col min="1" max="1" width="2.7109375" style="25" customWidth="1"/>
    <col min="2" max="2" width="9.140625" style="25"/>
    <col min="3" max="3" width="19.42578125" style="25" customWidth="1"/>
    <col min="4" max="5" width="60.7109375" style="25" customWidth="1"/>
    <col min="6" max="10" width="9.28515625" style="25" customWidth="1"/>
    <col min="11" max="11" width="9.28515625" style="25" hidden="1" customWidth="1"/>
    <col min="12" max="12" width="4" style="25" hidden="1" customWidth="1"/>
    <col min="13" max="13" width="5.5703125" style="25" hidden="1" customWidth="1"/>
    <col min="14" max="14" width="2" style="25" hidden="1" customWidth="1"/>
    <col min="15" max="15" width="16.42578125" style="25" hidden="1" customWidth="1"/>
    <col min="16" max="26" width="9.140625" style="25" hidden="1" customWidth="1"/>
    <col min="27" max="16384" width="9.140625" style="25"/>
  </cols>
  <sheetData>
    <row r="1" spans="1:17" ht="14.45" x14ac:dyDescent="0.3">
      <c r="Q1" s="51" t="s">
        <v>1306</v>
      </c>
    </row>
    <row r="2" spans="1:17" ht="14.45" x14ac:dyDescent="0.3">
      <c r="Q2" s="25">
        <f>DO!B2</f>
        <v>0</v>
      </c>
    </row>
    <row r="3" spans="1:17" ht="14.45" x14ac:dyDescent="0.3">
      <c r="Q3" s="25">
        <f>DO!B3</f>
        <v>0</v>
      </c>
    </row>
    <row r="4" spans="1:17" ht="14.45" x14ac:dyDescent="0.3">
      <c r="Q4" s="25">
        <f>DO!B4</f>
        <v>0</v>
      </c>
    </row>
    <row r="5" spans="1:17" ht="14.45" x14ac:dyDescent="0.3">
      <c r="Q5" s="25">
        <f>DO!B5</f>
        <v>0</v>
      </c>
    </row>
    <row r="6" spans="1:17" ht="14.45" x14ac:dyDescent="0.3">
      <c r="Q6" s="25">
        <f>DO!B6</f>
        <v>0</v>
      </c>
    </row>
    <row r="7" spans="1:17" ht="14.45" x14ac:dyDescent="0.3">
      <c r="B7" s="25" t="str">
        <f>"Project:  "&amp;BasicData!$E$13</f>
        <v>Project:  Energy Efficiency in Public Buildings (EEPB)</v>
      </c>
      <c r="Q7" s="25" t="str">
        <f>DO!B7</f>
        <v>Project:  Energy Efficiency in Public Buildings (EEPB)</v>
      </c>
    </row>
    <row r="8" spans="1:17" ht="14.45" x14ac:dyDescent="0.3">
      <c r="Q8" s="25">
        <f>DO!B8</f>
        <v>0</v>
      </c>
    </row>
    <row r="9" spans="1:17" ht="14.45" x14ac:dyDescent="0.3">
      <c r="Q9" s="25">
        <f>DO!B9</f>
        <v>0</v>
      </c>
    </row>
    <row r="10" spans="1:17" s="71" customFormat="1" ht="21" x14ac:dyDescent="0.4">
      <c r="A10" s="25"/>
      <c r="B10" s="305" t="s">
        <v>1313</v>
      </c>
      <c r="C10" s="305"/>
      <c r="D10" s="305"/>
      <c r="E10" s="305"/>
      <c r="F10" s="305"/>
      <c r="G10" s="305"/>
      <c r="H10" s="105"/>
      <c r="I10" s="105"/>
      <c r="J10" s="105"/>
      <c r="K10" s="105"/>
      <c r="Q10" s="25" t="str">
        <f>DO!B10</f>
        <v>Progress Towards Meeting Development Objective (DO)</v>
      </c>
    </row>
    <row r="11" spans="1:17" s="20" customFormat="1" ht="14.45" x14ac:dyDescent="0.3">
      <c r="A11" s="71"/>
      <c r="B11" s="320" t="s">
        <v>1159</v>
      </c>
      <c r="C11" s="320"/>
      <c r="D11" s="320"/>
      <c r="E11" s="320"/>
      <c r="F11" s="320"/>
      <c r="G11" s="320"/>
      <c r="H11" s="22"/>
      <c r="I11" s="22"/>
      <c r="J11" s="22"/>
      <c r="K11" s="22"/>
      <c r="Q11" s="25" t="str">
        <f>DO!B11</f>
        <v>Each indicator must be updated for this reporting period in the column “Level at 30 June 2012”. Numerical figures must be reported as cumulative from the project start. If there are no changes to report for a given indicator, then enter “N/A” or briefly explain the reason in that column.</v>
      </c>
    </row>
    <row r="12" spans="1:17" s="20" customFormat="1" ht="29.25" customHeight="1" x14ac:dyDescent="0.3">
      <c r="B12" s="319" t="s">
        <v>407</v>
      </c>
      <c r="C12" s="320"/>
      <c r="D12" s="320"/>
      <c r="E12" s="320"/>
      <c r="F12" s="320"/>
      <c r="G12" s="320"/>
      <c r="Q12" s="25" t="str">
        <f>DO!B12</f>
        <v>If the logframe indicators were revised and approved by the Project Board, please make the corresponding changes in column D below.</v>
      </c>
    </row>
    <row r="13" spans="1:17" s="20" customFormat="1" ht="14.45" x14ac:dyDescent="0.3">
      <c r="B13" s="31"/>
      <c r="C13" s="31"/>
      <c r="D13" s="31"/>
      <c r="E13" s="31"/>
      <c r="F13" s="31"/>
      <c r="G13" s="31"/>
      <c r="Q13" s="25" t="str">
        <f>DO!B13</f>
        <v>Please complete the cells with white background colour only.
There is a general comment box at the bottom of this sheet if you would like to provide comments.</v>
      </c>
    </row>
    <row r="14" spans="1:17" ht="14.45" x14ac:dyDescent="0.3">
      <c r="A14" s="20"/>
      <c r="B14" s="20"/>
      <c r="C14" s="51" t="s">
        <v>1338</v>
      </c>
      <c r="D14" s="51" t="s">
        <v>273</v>
      </c>
      <c r="E14" s="51" t="s">
        <v>274</v>
      </c>
      <c r="Q14" s="25">
        <f>DO!B14</f>
        <v>0</v>
      </c>
    </row>
    <row r="15" spans="1:17" ht="29.45" thickBot="1" x14ac:dyDescent="0.35">
      <c r="C15" s="52" t="s">
        <v>1329</v>
      </c>
      <c r="D15" s="53" t="str">
        <f ca="1">IF(N15=0,"",N15)</f>
        <v>Effective policies and regulation regarding energy efficiency (EE) in buildings have been developed and applied to the public sector.</v>
      </c>
      <c r="L15" s="25">
        <f>MATCH(C15,Q:Q,0)</f>
        <v>37</v>
      </c>
      <c r="M15" s="25" t="s">
        <v>147</v>
      </c>
      <c r="N15" s="25" t="str">
        <f ca="1">INDIRECT(M15&amp;L15)</f>
        <v>Effective policies and regulation regarding energy efficiency (EE) in buildings have been developed and applied to the public sector.</v>
      </c>
      <c r="O15" s="25" t="str">
        <f ca="1">IF(N15=0,"",N15)</f>
        <v>Effective policies and regulation regarding energy efficiency (EE) in buildings have been developed and applied to the public sector.</v>
      </c>
      <c r="Q15" s="25">
        <f>DO!B15</f>
        <v>0</v>
      </c>
    </row>
    <row r="16" spans="1:17" ht="43.15" x14ac:dyDescent="0.3">
      <c r="C16" s="52"/>
      <c r="D16" s="113"/>
      <c r="E16" s="280" t="s">
        <v>1539</v>
      </c>
      <c r="Q16" s="25" t="str">
        <f>DO!B16</f>
        <v>Objective</v>
      </c>
    </row>
    <row r="17" spans="3:17" ht="28.9" x14ac:dyDescent="0.3">
      <c r="C17" s="52"/>
      <c r="D17" s="114"/>
      <c r="E17" s="281" t="s">
        <v>1550</v>
      </c>
      <c r="Q17" s="25">
        <f>DO!B17</f>
        <v>0</v>
      </c>
    </row>
    <row r="18" spans="3:17" ht="28.9" x14ac:dyDescent="0.3">
      <c r="C18" s="52"/>
      <c r="D18" s="115"/>
      <c r="E18" s="282" t="s">
        <v>1446</v>
      </c>
      <c r="Q18" s="25">
        <f>DO!B18</f>
        <v>0</v>
      </c>
    </row>
    <row r="19" spans="3:17" thickBot="1" x14ac:dyDescent="0.35">
      <c r="C19" s="52"/>
      <c r="D19" s="116"/>
      <c r="E19" s="138" t="s">
        <v>1563</v>
      </c>
      <c r="Q19" s="25">
        <f>DO!B19</f>
        <v>0</v>
      </c>
    </row>
    <row r="20" spans="3:17" ht="29.45" thickBot="1" x14ac:dyDescent="0.35">
      <c r="C20" s="52" t="s">
        <v>1330</v>
      </c>
      <c r="D20" s="53" t="str">
        <f ca="1">IF(N20=0,"",N20)</f>
        <v>Technical capacity concerning the design and integration of EE measures in public buildings has been strengthened.</v>
      </c>
      <c r="E20" s="53"/>
      <c r="L20" s="25">
        <f>MATCH(C20,Q:Q,0)</f>
        <v>52</v>
      </c>
      <c r="M20" s="25" t="s">
        <v>147</v>
      </c>
      <c r="N20" s="25" t="str">
        <f ca="1">INDIRECT(M20&amp;L20)</f>
        <v>Technical capacity concerning the design and integration of EE measures in public buildings has been strengthened.</v>
      </c>
      <c r="O20" s="25" t="str">
        <f ca="1">IF(N20=0,"",N20)</f>
        <v>Technical capacity concerning the design and integration of EE measures in public buildings has been strengthened.</v>
      </c>
      <c r="Q20" s="25">
        <f>DO!B20</f>
        <v>0</v>
      </c>
    </row>
    <row r="21" spans="3:17" ht="28.9" x14ac:dyDescent="0.3">
      <c r="C21" s="46"/>
      <c r="D21" s="113"/>
      <c r="E21" s="280" t="s">
        <v>1447</v>
      </c>
      <c r="Q21" s="25">
        <f>DO!B21</f>
        <v>0</v>
      </c>
    </row>
    <row r="22" spans="3:17" ht="28.9" x14ac:dyDescent="0.3">
      <c r="C22" s="52"/>
      <c r="D22" s="114"/>
      <c r="E22" s="281" t="s">
        <v>1540</v>
      </c>
      <c r="F22" s="50"/>
      <c r="Q22" s="25">
        <f>DO!B22</f>
        <v>0</v>
      </c>
    </row>
    <row r="23" spans="3:17" ht="28.9" x14ac:dyDescent="0.3">
      <c r="C23" s="52"/>
      <c r="D23" s="115"/>
      <c r="E23" s="282" t="s">
        <v>1448</v>
      </c>
      <c r="F23" s="50"/>
      <c r="Q23" s="25">
        <f>DO!B23</f>
        <v>0</v>
      </c>
    </row>
    <row r="24" spans="3:17" ht="43.9" thickBot="1" x14ac:dyDescent="0.35">
      <c r="C24" s="52"/>
      <c r="D24" s="116"/>
      <c r="E24" s="138" t="s">
        <v>1564</v>
      </c>
      <c r="Q24" s="25">
        <f>DO!B24</f>
        <v>0</v>
      </c>
    </row>
    <row r="25" spans="3:17" ht="29.45" thickBot="1" x14ac:dyDescent="0.35">
      <c r="C25" s="52" t="s">
        <v>1331</v>
      </c>
      <c r="D25" s="53" t="str">
        <f ca="1">IF(N25=0,"",N25)</f>
        <v>An energy efficiency programme has been designed and implemented within public buildings.</v>
      </c>
      <c r="E25" s="53"/>
      <c r="L25" s="25">
        <f>MATCH(C25,Q:Q,0)</f>
        <v>67</v>
      </c>
      <c r="M25" s="25" t="s">
        <v>147</v>
      </c>
      <c r="N25" s="25" t="str">
        <f ca="1">INDIRECT(M25&amp;L25)</f>
        <v>An energy efficiency programme has been designed and implemented within public buildings.</v>
      </c>
      <c r="O25" s="25" t="str">
        <f ca="1">IF(N25=0,"",N25)</f>
        <v>An energy efficiency programme has been designed and implemented within public buildings.</v>
      </c>
      <c r="Q25" s="25">
        <f>DO!B25</f>
        <v>0</v>
      </c>
    </row>
    <row r="26" spans="3:17" ht="86.45" x14ac:dyDescent="0.3">
      <c r="C26" s="52"/>
      <c r="D26" s="113"/>
      <c r="E26" s="280" t="s">
        <v>1541</v>
      </c>
      <c r="Q26" s="25">
        <f>DO!B26</f>
        <v>0</v>
      </c>
    </row>
    <row r="27" spans="3:17" ht="28.9" x14ac:dyDescent="0.3">
      <c r="C27" s="52"/>
      <c r="D27" s="114"/>
      <c r="E27" s="281" t="s">
        <v>1450</v>
      </c>
      <c r="Q27" s="25">
        <f>DO!B27</f>
        <v>0</v>
      </c>
    </row>
    <row r="28" spans="3:17" ht="28.9" x14ac:dyDescent="0.3">
      <c r="C28" s="52"/>
      <c r="D28" s="115"/>
      <c r="E28" s="282" t="s">
        <v>1537</v>
      </c>
      <c r="Q28" s="25">
        <f>DO!B28</f>
        <v>0</v>
      </c>
    </row>
    <row r="29" spans="3:17" ht="30.75" thickBot="1" x14ac:dyDescent="0.3">
      <c r="C29" s="52"/>
      <c r="D29" s="116"/>
      <c r="E29" s="283" t="s">
        <v>1565</v>
      </c>
      <c r="Q29" s="25">
        <f>DO!B29</f>
        <v>0</v>
      </c>
    </row>
    <row r="30" spans="3:17" ht="30.75" thickBot="1" x14ac:dyDescent="0.3">
      <c r="C30" s="52" t="s">
        <v>1332</v>
      </c>
      <c r="D30" s="53" t="str">
        <f ca="1">IF(N30=0,"",N30)</f>
        <v>A project monitoring and evaluation plan has been implemented and lessons learnt have been disseminated.</v>
      </c>
      <c r="E30" s="53"/>
      <c r="L30" s="25">
        <f>MATCH(C30,Q:Q,0)</f>
        <v>82</v>
      </c>
      <c r="M30" s="25" t="s">
        <v>147</v>
      </c>
      <c r="N30" s="25" t="str">
        <f ca="1">INDIRECT(M30&amp;L30)</f>
        <v>A project monitoring and evaluation plan has been implemented and lessons learnt have been disseminated.</v>
      </c>
      <c r="O30" s="25" t="str">
        <f ca="1">IF(N30=0,"",N30)</f>
        <v>A project monitoring and evaluation plan has been implemented and lessons learnt have been disseminated.</v>
      </c>
      <c r="Q30" s="25">
        <f>DO!B30</f>
        <v>0</v>
      </c>
    </row>
    <row r="31" spans="3:17" ht="45" x14ac:dyDescent="0.25">
      <c r="C31" s="52"/>
      <c r="D31" s="113"/>
      <c r="E31" s="280" t="s">
        <v>1449</v>
      </c>
      <c r="Q31" s="25">
        <f>DO!B31</f>
        <v>0</v>
      </c>
    </row>
    <row r="32" spans="3:17" ht="60.75" thickBot="1" x14ac:dyDescent="0.3">
      <c r="C32" s="52"/>
      <c r="D32" s="114"/>
      <c r="E32" s="283" t="s">
        <v>1542</v>
      </c>
      <c r="Q32" s="25">
        <f>DO!B32</f>
        <v>0</v>
      </c>
    </row>
    <row r="33" spans="3:17" x14ac:dyDescent="0.25">
      <c r="C33" s="52"/>
      <c r="D33" s="115"/>
      <c r="E33" s="137"/>
      <c r="Q33" s="25">
        <f>DO!B33</f>
        <v>0</v>
      </c>
    </row>
    <row r="34" spans="3:17" ht="15.75" thickBot="1" x14ac:dyDescent="0.3">
      <c r="C34" s="52"/>
      <c r="D34" s="116"/>
      <c r="E34" s="138"/>
      <c r="Q34" s="25">
        <f>DO!B34</f>
        <v>0</v>
      </c>
    </row>
    <row r="35" spans="3:17" ht="15.75" thickBot="1" x14ac:dyDescent="0.3">
      <c r="C35" s="52" t="s">
        <v>1333</v>
      </c>
      <c r="D35" s="53" t="str">
        <f ca="1">IF(N35=0,"",N35)</f>
        <v/>
      </c>
      <c r="E35" s="53"/>
      <c r="L35" s="25">
        <f>MATCH(C35,Q:Q,0)</f>
        <v>97</v>
      </c>
      <c r="M35" s="25" t="s">
        <v>147</v>
      </c>
      <c r="N35" s="25">
        <f ca="1">INDIRECT(M35&amp;L35)</f>
        <v>0</v>
      </c>
      <c r="O35" s="25" t="str">
        <f ca="1">IF(N35=0,"",N35)</f>
        <v/>
      </c>
      <c r="Q35" s="25">
        <f>DO!B35</f>
        <v>0</v>
      </c>
    </row>
    <row r="36" spans="3:17" x14ac:dyDescent="0.25">
      <c r="C36" s="52"/>
      <c r="D36" s="113"/>
      <c r="E36" s="135"/>
      <c r="Q36" s="25">
        <f>DO!B36</f>
        <v>0</v>
      </c>
    </row>
    <row r="37" spans="3:17" x14ac:dyDescent="0.25">
      <c r="C37" s="52"/>
      <c r="D37" s="114"/>
      <c r="E37" s="136"/>
      <c r="Q37" s="25" t="str">
        <f>DO!B37</f>
        <v>Outcome 1</v>
      </c>
    </row>
    <row r="38" spans="3:17" x14ac:dyDescent="0.25">
      <c r="C38" s="52"/>
      <c r="D38" s="115"/>
      <c r="E38" s="137"/>
      <c r="Q38" s="25">
        <f>DO!B38</f>
        <v>0</v>
      </c>
    </row>
    <row r="39" spans="3:17" ht="15.75" thickBot="1" x14ac:dyDescent="0.3">
      <c r="C39" s="52"/>
      <c r="D39" s="116"/>
      <c r="E39" s="138"/>
      <c r="Q39" s="25">
        <f>DO!B39</f>
        <v>0</v>
      </c>
    </row>
    <row r="40" spans="3:17" ht="15.75" thickBot="1" x14ac:dyDescent="0.3">
      <c r="C40" s="52" t="s">
        <v>257</v>
      </c>
      <c r="D40" s="53" t="str">
        <f ca="1">IF(N40=0,"",N40)</f>
        <v/>
      </c>
      <c r="E40" s="53"/>
      <c r="L40" s="25">
        <f>MATCH(C40,Q:Q,0)</f>
        <v>112</v>
      </c>
      <c r="M40" s="25" t="s">
        <v>147</v>
      </c>
      <c r="N40" s="25">
        <f ca="1">INDIRECT(M40&amp;L40)</f>
        <v>0</v>
      </c>
      <c r="O40" s="25" t="str">
        <f ca="1">IF(N40=0,"",N40)</f>
        <v/>
      </c>
      <c r="Q40" s="25">
        <f>DO!B40</f>
        <v>0</v>
      </c>
    </row>
    <row r="41" spans="3:17" x14ac:dyDescent="0.25">
      <c r="C41" s="46"/>
      <c r="D41" s="113"/>
      <c r="E41" s="135"/>
      <c r="Q41" s="25">
        <f>DO!B41</f>
        <v>0</v>
      </c>
    </row>
    <row r="42" spans="3:17" x14ac:dyDescent="0.25">
      <c r="C42" s="52"/>
      <c r="D42" s="114"/>
      <c r="E42" s="136"/>
      <c r="Q42" s="25">
        <f>DO!B42</f>
        <v>0</v>
      </c>
    </row>
    <row r="43" spans="3:17" x14ac:dyDescent="0.25">
      <c r="C43" s="52"/>
      <c r="D43" s="115"/>
      <c r="E43" s="137"/>
      <c r="Q43" s="25">
        <f>DO!B43</f>
        <v>0</v>
      </c>
    </row>
    <row r="44" spans="3:17" ht="15.75" thickBot="1" x14ac:dyDescent="0.3">
      <c r="C44" s="52"/>
      <c r="D44" s="116"/>
      <c r="E44" s="138"/>
      <c r="Q44" s="25">
        <f>DO!B44</f>
        <v>0</v>
      </c>
    </row>
    <row r="45" spans="3:17" ht="15.75" thickBot="1" x14ac:dyDescent="0.3">
      <c r="C45" s="52" t="s">
        <v>263</v>
      </c>
      <c r="D45" s="53" t="str">
        <f ca="1">IF(N45=0,"",N45)</f>
        <v/>
      </c>
      <c r="E45" s="53"/>
      <c r="L45" s="25">
        <f>MATCH(C45,Q:Q,0)</f>
        <v>127</v>
      </c>
      <c r="M45" s="25" t="s">
        <v>147</v>
      </c>
      <c r="N45" s="25">
        <f ca="1">INDIRECT(M45&amp;L45)</f>
        <v>0</v>
      </c>
      <c r="O45" s="25" t="str">
        <f ca="1">IF(N45=0,"",N45)</f>
        <v/>
      </c>
      <c r="Q45" s="25">
        <f>DO!B45</f>
        <v>0</v>
      </c>
    </row>
    <row r="46" spans="3:17" x14ac:dyDescent="0.25">
      <c r="C46" s="46"/>
      <c r="D46" s="113"/>
      <c r="E46" s="135"/>
      <c r="Q46" s="25">
        <f>DO!B46</f>
        <v>0</v>
      </c>
    </row>
    <row r="47" spans="3:17" x14ac:dyDescent="0.25">
      <c r="C47" s="52"/>
      <c r="D47" s="114"/>
      <c r="E47" s="136"/>
      <c r="Q47" s="25">
        <f>DO!B47</f>
        <v>0</v>
      </c>
    </row>
    <row r="48" spans="3:17" x14ac:dyDescent="0.25">
      <c r="C48" s="52"/>
      <c r="D48" s="115"/>
      <c r="E48" s="137"/>
      <c r="Q48" s="25">
        <f>DO!B48</f>
        <v>0</v>
      </c>
    </row>
    <row r="49" spans="3:17" ht="15.75" thickBot="1" x14ac:dyDescent="0.3">
      <c r="C49" s="52"/>
      <c r="D49" s="116"/>
      <c r="E49" s="138"/>
      <c r="Q49" s="25">
        <f>DO!B49</f>
        <v>0</v>
      </c>
    </row>
    <row r="50" spans="3:17" ht="15.75" thickBot="1" x14ac:dyDescent="0.3">
      <c r="C50" s="52" t="s">
        <v>264</v>
      </c>
      <c r="D50" s="53" t="str">
        <f ca="1">IF(N50=0,"",N50)</f>
        <v/>
      </c>
      <c r="E50" s="53"/>
      <c r="L50" s="25">
        <f>MATCH(C50,Q:Q,0)</f>
        <v>142</v>
      </c>
      <c r="M50" s="25" t="s">
        <v>147</v>
      </c>
      <c r="N50" s="25">
        <f ca="1">INDIRECT(M50&amp;L50)</f>
        <v>0</v>
      </c>
      <c r="O50" s="25" t="str">
        <f ca="1">IF(N50=0,"",N50)</f>
        <v/>
      </c>
      <c r="Q50" s="25">
        <f>DO!B50</f>
        <v>0</v>
      </c>
    </row>
    <row r="51" spans="3:17" x14ac:dyDescent="0.25">
      <c r="C51" s="46"/>
      <c r="D51" s="113"/>
      <c r="E51" s="135"/>
      <c r="Q51" s="25">
        <f>DO!B51</f>
        <v>0</v>
      </c>
    </row>
    <row r="52" spans="3:17" x14ac:dyDescent="0.25">
      <c r="C52" s="52"/>
      <c r="D52" s="114"/>
      <c r="E52" s="136"/>
      <c r="Q52" s="25" t="str">
        <f>DO!B52</f>
        <v>Outcome 2</v>
      </c>
    </row>
    <row r="53" spans="3:17" x14ac:dyDescent="0.25">
      <c r="C53" s="52"/>
      <c r="D53" s="115"/>
      <c r="E53" s="137"/>
      <c r="Q53" s="25">
        <f>DO!B53</f>
        <v>0</v>
      </c>
    </row>
    <row r="54" spans="3:17" ht="15.75" thickBot="1" x14ac:dyDescent="0.3">
      <c r="C54" s="52"/>
      <c r="D54" s="116"/>
      <c r="E54" s="138"/>
      <c r="Q54" s="25">
        <f>DO!B54</f>
        <v>0</v>
      </c>
    </row>
    <row r="55" spans="3:17" ht="15.75" thickBot="1" x14ac:dyDescent="0.3">
      <c r="C55" s="52" t="s">
        <v>265</v>
      </c>
      <c r="D55" s="53" t="str">
        <f ca="1">IF(N55=0,"",N55)</f>
        <v/>
      </c>
      <c r="E55" s="53"/>
      <c r="L55" s="25">
        <f>MATCH(C55,Q:Q,0)</f>
        <v>157</v>
      </c>
      <c r="M55" s="25" t="s">
        <v>147</v>
      </c>
      <c r="N55" s="25">
        <f ca="1">INDIRECT(M55&amp;L55)</f>
        <v>0</v>
      </c>
      <c r="O55" s="25" t="str">
        <f ca="1">IF(N55=0,"",N55)</f>
        <v/>
      </c>
      <c r="Q55" s="25">
        <f>DO!B55</f>
        <v>0</v>
      </c>
    </row>
    <row r="56" spans="3:17" x14ac:dyDescent="0.25">
      <c r="C56" s="46"/>
      <c r="D56" s="113"/>
      <c r="E56" s="135"/>
      <c r="Q56" s="25">
        <f>DO!B56</f>
        <v>0</v>
      </c>
    </row>
    <row r="57" spans="3:17" x14ac:dyDescent="0.25">
      <c r="C57" s="52"/>
      <c r="D57" s="114"/>
      <c r="E57" s="136"/>
      <c r="Q57" s="25">
        <f>DO!B57</f>
        <v>0</v>
      </c>
    </row>
    <row r="58" spans="3:17" x14ac:dyDescent="0.25">
      <c r="C58" s="52"/>
      <c r="D58" s="115"/>
      <c r="E58" s="137"/>
      <c r="Q58" s="25">
        <f>DO!B58</f>
        <v>0</v>
      </c>
    </row>
    <row r="59" spans="3:17" ht="15.75" thickBot="1" x14ac:dyDescent="0.3">
      <c r="C59" s="52"/>
      <c r="D59" s="116"/>
      <c r="E59" s="138"/>
      <c r="Q59" s="25">
        <f>DO!B59</f>
        <v>0</v>
      </c>
    </row>
    <row r="60" spans="3:17" ht="15.75" thickBot="1" x14ac:dyDescent="0.3">
      <c r="C60" s="52" t="s">
        <v>266</v>
      </c>
      <c r="D60" s="53" t="str">
        <f ca="1">IF(N60=0,"",N60)</f>
        <v/>
      </c>
      <c r="E60" s="53"/>
      <c r="L60" s="25">
        <f>MATCH(C60,Q:Q,0)</f>
        <v>172</v>
      </c>
      <c r="M60" s="25" t="s">
        <v>147</v>
      </c>
      <c r="N60" s="25">
        <f ca="1">INDIRECT(M60&amp;L60)</f>
        <v>0</v>
      </c>
      <c r="O60" s="25" t="str">
        <f ca="1">IF(N60=0,"",N60)</f>
        <v/>
      </c>
      <c r="Q60" s="25">
        <f>DO!B60</f>
        <v>0</v>
      </c>
    </row>
    <row r="61" spans="3:17" x14ac:dyDescent="0.25">
      <c r="C61" s="46"/>
      <c r="D61" s="113"/>
      <c r="E61" s="135"/>
      <c r="Q61" s="25">
        <f>DO!B61</f>
        <v>0</v>
      </c>
    </row>
    <row r="62" spans="3:17" x14ac:dyDescent="0.25">
      <c r="C62" s="52"/>
      <c r="D62" s="114"/>
      <c r="E62" s="136"/>
      <c r="Q62" s="25">
        <f>DO!B62</f>
        <v>0</v>
      </c>
    </row>
    <row r="63" spans="3:17" x14ac:dyDescent="0.25">
      <c r="C63" s="52"/>
      <c r="D63" s="115"/>
      <c r="E63" s="137"/>
      <c r="Q63" s="25">
        <f>DO!B63</f>
        <v>0</v>
      </c>
    </row>
    <row r="64" spans="3:17" ht="15.75" thickBot="1" x14ac:dyDescent="0.3">
      <c r="C64" s="52"/>
      <c r="D64" s="116"/>
      <c r="E64" s="138"/>
      <c r="Q64" s="25">
        <f>DO!B64</f>
        <v>0</v>
      </c>
    </row>
    <row r="65" spans="3:17" ht="15.75" thickBot="1" x14ac:dyDescent="0.3">
      <c r="C65" s="52" t="s">
        <v>148</v>
      </c>
      <c r="D65" s="53" t="str">
        <f ca="1">IF(N65=0,"",N65)</f>
        <v/>
      </c>
      <c r="E65" s="53"/>
      <c r="L65" s="25">
        <f>MATCH(C65,Q:Q,0)</f>
        <v>187</v>
      </c>
      <c r="M65" s="25" t="s">
        <v>147</v>
      </c>
      <c r="N65" s="25">
        <f ca="1">INDIRECT(M65&amp;L65)</f>
        <v>0</v>
      </c>
      <c r="O65" s="25" t="str">
        <f ca="1">IF(N65=0,"",N65)</f>
        <v/>
      </c>
      <c r="Q65" s="25">
        <f>DO!B65</f>
        <v>0</v>
      </c>
    </row>
    <row r="66" spans="3:17" x14ac:dyDescent="0.25">
      <c r="C66" s="52"/>
      <c r="D66" s="113"/>
      <c r="E66" s="135"/>
      <c r="Q66" s="25">
        <f>DO!B66</f>
        <v>0</v>
      </c>
    </row>
    <row r="67" spans="3:17" x14ac:dyDescent="0.25">
      <c r="C67" s="52"/>
      <c r="D67" s="114"/>
      <c r="E67" s="136"/>
      <c r="Q67" s="25" t="str">
        <f>DO!B67</f>
        <v>Outcome 3</v>
      </c>
    </row>
    <row r="68" spans="3:17" x14ac:dyDescent="0.25">
      <c r="C68" s="52"/>
      <c r="D68" s="115"/>
      <c r="E68" s="137"/>
      <c r="Q68" s="25">
        <f>DO!B68</f>
        <v>0</v>
      </c>
    </row>
    <row r="69" spans="3:17" ht="15.75" thickBot="1" x14ac:dyDescent="0.3">
      <c r="C69" s="52"/>
      <c r="D69" s="116"/>
      <c r="E69" s="138"/>
      <c r="Q69" s="25">
        <f>DO!B69</f>
        <v>0</v>
      </c>
    </row>
    <row r="70" spans="3:17" ht="15.75" thickBot="1" x14ac:dyDescent="0.3">
      <c r="C70" s="52" t="s">
        <v>149</v>
      </c>
      <c r="D70" s="53" t="str">
        <f ca="1">IF(N70=0,"",N70)</f>
        <v/>
      </c>
      <c r="E70" s="53"/>
      <c r="L70" s="25">
        <f>MATCH(C70,Q:Q,0)</f>
        <v>202</v>
      </c>
      <c r="M70" s="25" t="s">
        <v>147</v>
      </c>
      <c r="N70" s="25">
        <f ca="1">INDIRECT(M70&amp;L70)</f>
        <v>0</v>
      </c>
      <c r="O70" s="25" t="str">
        <f ca="1">IF(N70=0,"",N70)</f>
        <v/>
      </c>
      <c r="Q70" s="25">
        <f>DO!B70</f>
        <v>0</v>
      </c>
    </row>
    <row r="71" spans="3:17" x14ac:dyDescent="0.25">
      <c r="C71" s="46"/>
      <c r="D71" s="113"/>
      <c r="E71" s="135"/>
      <c r="Q71" s="25">
        <f>DO!B71</f>
        <v>0</v>
      </c>
    </row>
    <row r="72" spans="3:17" x14ac:dyDescent="0.25">
      <c r="C72" s="52"/>
      <c r="D72" s="114"/>
      <c r="E72" s="136"/>
      <c r="F72" s="50"/>
      <c r="Q72" s="25">
        <f>DO!B72</f>
        <v>0</v>
      </c>
    </row>
    <row r="73" spans="3:17" x14ac:dyDescent="0.25">
      <c r="C73" s="52"/>
      <c r="D73" s="115"/>
      <c r="E73" s="137"/>
      <c r="F73" s="50"/>
      <c r="Q73" s="25">
        <f>DO!B73</f>
        <v>0</v>
      </c>
    </row>
    <row r="74" spans="3:17" ht="15.75" thickBot="1" x14ac:dyDescent="0.3">
      <c r="C74" s="52"/>
      <c r="D74" s="116"/>
      <c r="E74" s="138"/>
      <c r="Q74" s="25">
        <f>DO!B74</f>
        <v>0</v>
      </c>
    </row>
    <row r="75" spans="3:17" ht="15.75" thickBot="1" x14ac:dyDescent="0.3">
      <c r="C75" s="52" t="s">
        <v>150</v>
      </c>
      <c r="D75" s="53" t="str">
        <f ca="1">IF(N75=0,"",N75)</f>
        <v/>
      </c>
      <c r="E75" s="53"/>
      <c r="L75" s="25">
        <f>MATCH(C75,Q:Q,0)</f>
        <v>217</v>
      </c>
      <c r="M75" s="25" t="s">
        <v>147</v>
      </c>
      <c r="N75" s="25">
        <f ca="1">INDIRECT(M75&amp;L75)</f>
        <v>0</v>
      </c>
      <c r="O75" s="25" t="str">
        <f ca="1">IF(N75=0,"",N75)</f>
        <v/>
      </c>
      <c r="Q75" s="25">
        <f>DO!B75</f>
        <v>0</v>
      </c>
    </row>
    <row r="76" spans="3:17" x14ac:dyDescent="0.25">
      <c r="C76" s="52"/>
      <c r="D76" s="113"/>
      <c r="E76" s="135"/>
      <c r="Q76" s="25">
        <f>DO!B76</f>
        <v>0</v>
      </c>
    </row>
    <row r="77" spans="3:17" x14ac:dyDescent="0.25">
      <c r="C77" s="52"/>
      <c r="D77" s="114"/>
      <c r="E77" s="136"/>
      <c r="Q77" s="25">
        <f>DO!B77</f>
        <v>0</v>
      </c>
    </row>
    <row r="78" spans="3:17" x14ac:dyDescent="0.25">
      <c r="C78" s="52"/>
      <c r="D78" s="115"/>
      <c r="E78" s="137"/>
      <c r="Q78" s="25">
        <f>DO!B78</f>
        <v>0</v>
      </c>
    </row>
    <row r="79" spans="3:17" ht="15.75" thickBot="1" x14ac:dyDescent="0.3">
      <c r="C79" s="52"/>
      <c r="D79" s="116"/>
      <c r="E79" s="138"/>
      <c r="Q79" s="25">
        <f>DO!B79</f>
        <v>0</v>
      </c>
    </row>
    <row r="80" spans="3:17" ht="15.75" thickBot="1" x14ac:dyDescent="0.3">
      <c r="C80" s="52" t="s">
        <v>151</v>
      </c>
      <c r="D80" s="53" t="str">
        <f ca="1">IF(N80=0,"",N80)</f>
        <v/>
      </c>
      <c r="E80" s="53"/>
      <c r="L80" s="25">
        <f>MATCH(C80,Q:Q,0)</f>
        <v>232</v>
      </c>
      <c r="M80" s="25" t="s">
        <v>147</v>
      </c>
      <c r="N80" s="25">
        <f ca="1">INDIRECT(M80&amp;L80)</f>
        <v>0</v>
      </c>
      <c r="O80" s="25" t="str">
        <f ca="1">IF(N80=0,"",N80)</f>
        <v/>
      </c>
      <c r="Q80" s="25">
        <f>DO!B80</f>
        <v>0</v>
      </c>
    </row>
    <row r="81" spans="3:17" x14ac:dyDescent="0.25">
      <c r="C81" s="52"/>
      <c r="D81" s="113"/>
      <c r="E81" s="135"/>
      <c r="Q81" s="25">
        <f>DO!B81</f>
        <v>0</v>
      </c>
    </row>
    <row r="82" spans="3:17" x14ac:dyDescent="0.25">
      <c r="C82" s="52"/>
      <c r="D82" s="114"/>
      <c r="E82" s="136"/>
      <c r="Q82" s="25" t="str">
        <f>DO!B82</f>
        <v>Outcome 4</v>
      </c>
    </row>
    <row r="83" spans="3:17" x14ac:dyDescent="0.25">
      <c r="C83" s="52"/>
      <c r="D83" s="115"/>
      <c r="E83" s="137"/>
      <c r="Q83" s="25">
        <f>DO!B83</f>
        <v>0</v>
      </c>
    </row>
    <row r="84" spans="3:17" ht="15.75" thickBot="1" x14ac:dyDescent="0.3">
      <c r="C84" s="52"/>
      <c r="D84" s="116"/>
      <c r="E84" s="138"/>
      <c r="Q84" s="25">
        <f>DO!B84</f>
        <v>0</v>
      </c>
    </row>
    <row r="85" spans="3:17" ht="15.75" thickBot="1" x14ac:dyDescent="0.3">
      <c r="C85" s="52" t="s">
        <v>152</v>
      </c>
      <c r="D85" s="53" t="str">
        <f ca="1">IF(N85=0,"",N85)</f>
        <v/>
      </c>
      <c r="E85" s="53"/>
      <c r="L85" s="25">
        <f>MATCH(C85,Q:Q,0)</f>
        <v>247</v>
      </c>
      <c r="M85" s="25" t="s">
        <v>147</v>
      </c>
      <c r="N85" s="25">
        <f ca="1">INDIRECT(M85&amp;L85)</f>
        <v>0</v>
      </c>
      <c r="O85" s="25" t="str">
        <f ca="1">IF(N85=0,"",N85)</f>
        <v/>
      </c>
      <c r="Q85" s="25">
        <f>DO!B85</f>
        <v>0</v>
      </c>
    </row>
    <row r="86" spans="3:17" x14ac:dyDescent="0.25">
      <c r="C86" s="52"/>
      <c r="D86" s="113"/>
      <c r="E86" s="135"/>
      <c r="Q86" s="25">
        <f>DO!B86</f>
        <v>0</v>
      </c>
    </row>
    <row r="87" spans="3:17" x14ac:dyDescent="0.25">
      <c r="C87" s="52"/>
      <c r="D87" s="114"/>
      <c r="E87" s="136"/>
      <c r="Q87" s="25">
        <f>DO!B87</f>
        <v>0</v>
      </c>
    </row>
    <row r="88" spans="3:17" x14ac:dyDescent="0.25">
      <c r="C88" s="52"/>
      <c r="D88" s="115"/>
      <c r="E88" s="137"/>
      <c r="Q88" s="25">
        <f>DO!B88</f>
        <v>0</v>
      </c>
    </row>
    <row r="89" spans="3:17" ht="15.75" thickBot="1" x14ac:dyDescent="0.3">
      <c r="C89" s="52"/>
      <c r="D89" s="116"/>
      <c r="E89" s="138"/>
      <c r="Q89" s="25">
        <f>DO!B89</f>
        <v>0</v>
      </c>
    </row>
    <row r="90" spans="3:17" ht="15.75" thickBot="1" x14ac:dyDescent="0.3">
      <c r="C90" s="52" t="s">
        <v>153</v>
      </c>
      <c r="D90" s="53" t="str">
        <f ca="1">IF(N90=0,"",N90)</f>
        <v/>
      </c>
      <c r="E90" s="53"/>
      <c r="L90" s="25">
        <f>MATCH(C90,Q:Q,0)</f>
        <v>262</v>
      </c>
      <c r="M90" s="25" t="s">
        <v>147</v>
      </c>
      <c r="N90" s="25">
        <f ca="1">INDIRECT(M90&amp;L90)</f>
        <v>0</v>
      </c>
      <c r="O90" s="25" t="str">
        <f ca="1">IF(N90=0,"",N90)</f>
        <v/>
      </c>
      <c r="Q90" s="25">
        <f>DO!B90</f>
        <v>0</v>
      </c>
    </row>
    <row r="91" spans="3:17" x14ac:dyDescent="0.25">
      <c r="C91" s="46"/>
      <c r="D91" s="113"/>
      <c r="E91" s="135"/>
      <c r="Q91" s="25">
        <f>DO!B91</f>
        <v>0</v>
      </c>
    </row>
    <row r="92" spans="3:17" x14ac:dyDescent="0.25">
      <c r="C92" s="52"/>
      <c r="D92" s="114"/>
      <c r="E92" s="136"/>
      <c r="Q92" s="25">
        <f>DO!B92</f>
        <v>0</v>
      </c>
    </row>
    <row r="93" spans="3:17" x14ac:dyDescent="0.25">
      <c r="C93" s="52"/>
      <c r="D93" s="115"/>
      <c r="E93" s="137"/>
      <c r="Q93" s="25">
        <f>DO!B93</f>
        <v>0</v>
      </c>
    </row>
    <row r="94" spans="3:17" ht="15.75" thickBot="1" x14ac:dyDescent="0.3">
      <c r="C94" s="52"/>
      <c r="D94" s="116"/>
      <c r="E94" s="138"/>
      <c r="Q94" s="25">
        <f>DO!B94</f>
        <v>0</v>
      </c>
    </row>
    <row r="95" spans="3:17" ht="15.75" thickBot="1" x14ac:dyDescent="0.3">
      <c r="C95" s="52" t="s">
        <v>154</v>
      </c>
      <c r="D95" s="53" t="str">
        <f ca="1">IF(N95=0,"",N95)</f>
        <v/>
      </c>
      <c r="E95" s="53"/>
      <c r="L95" s="25">
        <f>MATCH(C95,Q:Q,0)</f>
        <v>277</v>
      </c>
      <c r="M95" s="25" t="s">
        <v>147</v>
      </c>
      <c r="N95" s="25">
        <f ca="1">INDIRECT(M95&amp;L95)</f>
        <v>0</v>
      </c>
      <c r="O95" s="25" t="str">
        <f ca="1">IF(N95=0,"",N95)</f>
        <v/>
      </c>
      <c r="Q95" s="25">
        <f>DO!B95</f>
        <v>0</v>
      </c>
    </row>
    <row r="96" spans="3:17" x14ac:dyDescent="0.25">
      <c r="C96" s="46"/>
      <c r="D96" s="113"/>
      <c r="E96" s="135"/>
      <c r="Q96" s="25">
        <f>DO!B96</f>
        <v>0</v>
      </c>
    </row>
    <row r="97" spans="3:17" x14ac:dyDescent="0.25">
      <c r="C97" s="52"/>
      <c r="D97" s="114"/>
      <c r="E97" s="136"/>
      <c r="Q97" s="25" t="str">
        <f>DO!B97</f>
        <v>Outcome 5</v>
      </c>
    </row>
    <row r="98" spans="3:17" x14ac:dyDescent="0.25">
      <c r="C98" s="52"/>
      <c r="D98" s="115"/>
      <c r="E98" s="137"/>
      <c r="Q98" s="25">
        <f>DO!B98</f>
        <v>0</v>
      </c>
    </row>
    <row r="99" spans="3:17" ht="15.75" thickBot="1" x14ac:dyDescent="0.3">
      <c r="C99" s="52"/>
      <c r="D99" s="116"/>
      <c r="E99" s="138"/>
      <c r="Q99" s="25">
        <f>DO!B99</f>
        <v>0</v>
      </c>
    </row>
    <row r="100" spans="3:17" ht="15.75" thickBot="1" x14ac:dyDescent="0.3">
      <c r="C100" s="52" t="s">
        <v>155</v>
      </c>
      <c r="D100" s="53" t="str">
        <f ca="1">IF(N100=0,"",N100)</f>
        <v/>
      </c>
      <c r="E100" s="53"/>
      <c r="L100" s="25">
        <f>MATCH(C100,Q:Q,0)</f>
        <v>292</v>
      </c>
      <c r="M100" s="25" t="s">
        <v>147</v>
      </c>
      <c r="N100" s="25">
        <f ca="1">INDIRECT(M100&amp;L100)</f>
        <v>0</v>
      </c>
      <c r="O100" s="25" t="str">
        <f ca="1">IF(N100=0,"",N100)</f>
        <v/>
      </c>
      <c r="Q100" s="25">
        <f>DO!B100</f>
        <v>0</v>
      </c>
    </row>
    <row r="101" spans="3:17" x14ac:dyDescent="0.25">
      <c r="C101" s="46"/>
      <c r="D101" s="113"/>
      <c r="E101" s="135"/>
      <c r="Q101" s="25">
        <f>DO!B101</f>
        <v>0</v>
      </c>
    </row>
    <row r="102" spans="3:17" x14ac:dyDescent="0.25">
      <c r="C102" s="52"/>
      <c r="D102" s="114"/>
      <c r="E102" s="136"/>
      <c r="Q102" s="25">
        <f>DO!B102</f>
        <v>0</v>
      </c>
    </row>
    <row r="103" spans="3:17" x14ac:dyDescent="0.25">
      <c r="C103" s="52"/>
      <c r="D103" s="115"/>
      <c r="E103" s="137"/>
      <c r="Q103" s="25">
        <f>DO!B103</f>
        <v>0</v>
      </c>
    </row>
    <row r="104" spans="3:17" ht="15.75" thickBot="1" x14ac:dyDescent="0.3">
      <c r="C104" s="52"/>
      <c r="D104" s="116"/>
      <c r="E104" s="138"/>
      <c r="Q104" s="25">
        <f>DO!B104</f>
        <v>0</v>
      </c>
    </row>
    <row r="105" spans="3:17" ht="15.75" thickBot="1" x14ac:dyDescent="0.3">
      <c r="C105" s="52" t="s">
        <v>156</v>
      </c>
      <c r="D105" s="53" t="str">
        <f ca="1">IF(N105=0,"",N105)</f>
        <v/>
      </c>
      <c r="E105" s="53"/>
      <c r="L105" s="25">
        <f>MATCH(C105,Q:Q,0)</f>
        <v>307</v>
      </c>
      <c r="M105" s="25" t="s">
        <v>147</v>
      </c>
      <c r="N105" s="25">
        <f ca="1">INDIRECT(M105&amp;L105)</f>
        <v>0</v>
      </c>
      <c r="O105" s="25" t="str">
        <f ca="1">IF(N105=0,"",N105)</f>
        <v/>
      </c>
      <c r="Q105" s="25">
        <f>DO!B105</f>
        <v>0</v>
      </c>
    </row>
    <row r="106" spans="3:17" x14ac:dyDescent="0.25">
      <c r="C106" s="46"/>
      <c r="D106" s="113"/>
      <c r="E106" s="135"/>
      <c r="Q106" s="25">
        <f>DO!B106</f>
        <v>0</v>
      </c>
    </row>
    <row r="107" spans="3:17" x14ac:dyDescent="0.25">
      <c r="C107" s="52"/>
      <c r="D107" s="114"/>
      <c r="E107" s="136"/>
      <c r="Q107" s="25">
        <f>DO!B107</f>
        <v>0</v>
      </c>
    </row>
    <row r="108" spans="3:17" x14ac:dyDescent="0.25">
      <c r="C108" s="52"/>
      <c r="D108" s="115"/>
      <c r="E108" s="137"/>
      <c r="Q108" s="25">
        <f>DO!B108</f>
        <v>0</v>
      </c>
    </row>
    <row r="109" spans="3:17" ht="15.75" thickBot="1" x14ac:dyDescent="0.3">
      <c r="C109" s="52"/>
      <c r="D109" s="116"/>
      <c r="E109" s="138"/>
      <c r="Q109" s="25">
        <f>DO!B109</f>
        <v>0</v>
      </c>
    </row>
    <row r="110" spans="3:17" ht="15.75" thickBot="1" x14ac:dyDescent="0.3">
      <c r="C110" s="52" t="s">
        <v>157</v>
      </c>
      <c r="D110" s="53" t="str">
        <f ca="1">IF(N110=0,"",N110)</f>
        <v/>
      </c>
      <c r="E110" s="53"/>
      <c r="L110" s="25">
        <f>MATCH(C110,Q:Q,0)</f>
        <v>322</v>
      </c>
      <c r="M110" s="25" t="s">
        <v>147</v>
      </c>
      <c r="N110" s="25">
        <f ca="1">INDIRECT(M110&amp;L110)</f>
        <v>0</v>
      </c>
      <c r="O110" s="25" t="str">
        <f ca="1">IF(N110=0,"",N110)</f>
        <v/>
      </c>
      <c r="Q110" s="25">
        <f>DO!B110</f>
        <v>0</v>
      </c>
    </row>
    <row r="111" spans="3:17" x14ac:dyDescent="0.25">
      <c r="C111" s="46"/>
      <c r="D111" s="113"/>
      <c r="E111" s="135"/>
      <c r="Q111" s="25">
        <f>DO!B111</f>
        <v>0</v>
      </c>
    </row>
    <row r="112" spans="3:17" x14ac:dyDescent="0.25">
      <c r="C112" s="52"/>
      <c r="D112" s="114"/>
      <c r="E112" s="136"/>
      <c r="Q112" s="25" t="str">
        <f>DO!B112</f>
        <v>Outcome 6</v>
      </c>
    </row>
    <row r="113" spans="3:17" x14ac:dyDescent="0.25">
      <c r="C113" s="52"/>
      <c r="D113" s="115"/>
      <c r="E113" s="137"/>
      <c r="Q113" s="25">
        <f>DO!B113</f>
        <v>0</v>
      </c>
    </row>
    <row r="114" spans="3:17" ht="15.75" thickBot="1" x14ac:dyDescent="0.3">
      <c r="C114" s="52"/>
      <c r="D114" s="116"/>
      <c r="E114" s="138"/>
      <c r="Q114" s="25">
        <f>DO!B114</f>
        <v>0</v>
      </c>
    </row>
    <row r="115" spans="3:17" ht="15.75" thickBot="1" x14ac:dyDescent="0.3">
      <c r="C115" s="52" t="s">
        <v>158</v>
      </c>
      <c r="D115" s="53" t="str">
        <f ca="1">IF(N115=0,"",N115)</f>
        <v/>
      </c>
      <c r="E115" s="53"/>
      <c r="L115" s="25">
        <f>MATCH(C115,Q:Q,0)</f>
        <v>337</v>
      </c>
      <c r="M115" s="25" t="s">
        <v>147</v>
      </c>
      <c r="N115" s="25">
        <f ca="1">INDIRECT(M115&amp;L115)</f>
        <v>0</v>
      </c>
      <c r="O115" s="25" t="str">
        <f ca="1">IF(N115=0,"",N115)</f>
        <v/>
      </c>
      <c r="Q115" s="25">
        <f>DO!B115</f>
        <v>0</v>
      </c>
    </row>
    <row r="116" spans="3:17" x14ac:dyDescent="0.25">
      <c r="C116" s="52"/>
      <c r="D116" s="113"/>
      <c r="E116" s="135"/>
      <c r="Q116" s="25">
        <f>DO!B116</f>
        <v>0</v>
      </c>
    </row>
    <row r="117" spans="3:17" x14ac:dyDescent="0.25">
      <c r="C117" s="52"/>
      <c r="D117" s="114"/>
      <c r="E117" s="136"/>
      <c r="Q117" s="25">
        <f>DO!B117</f>
        <v>0</v>
      </c>
    </row>
    <row r="118" spans="3:17" x14ac:dyDescent="0.25">
      <c r="C118" s="52"/>
      <c r="D118" s="115"/>
      <c r="E118" s="137"/>
      <c r="Q118" s="25">
        <f>DO!B118</f>
        <v>0</v>
      </c>
    </row>
    <row r="119" spans="3:17" ht="15.75" thickBot="1" x14ac:dyDescent="0.3">
      <c r="C119" s="52"/>
      <c r="D119" s="116"/>
      <c r="E119" s="138"/>
      <c r="Q119" s="25">
        <f>DO!B119</f>
        <v>0</v>
      </c>
    </row>
    <row r="120" spans="3:17" ht="15.75" thickBot="1" x14ac:dyDescent="0.3">
      <c r="C120" s="52" t="s">
        <v>159</v>
      </c>
      <c r="D120" s="53" t="str">
        <f ca="1">IF(N120=0,"",N120)</f>
        <v/>
      </c>
      <c r="E120" s="53"/>
      <c r="L120" s="25">
        <f>MATCH(C120,Q:Q,0)</f>
        <v>352</v>
      </c>
      <c r="M120" s="25" t="s">
        <v>147</v>
      </c>
      <c r="N120" s="25">
        <f ca="1">INDIRECT(M120&amp;L120)</f>
        <v>0</v>
      </c>
      <c r="O120" s="25" t="str">
        <f ca="1">IF(N120=0,"",N120)</f>
        <v/>
      </c>
      <c r="Q120" s="25">
        <f>DO!B120</f>
        <v>0</v>
      </c>
    </row>
    <row r="121" spans="3:17" x14ac:dyDescent="0.25">
      <c r="C121" s="46"/>
      <c r="D121" s="113"/>
      <c r="E121" s="135"/>
      <c r="Q121" s="25">
        <f>DO!B121</f>
        <v>0</v>
      </c>
    </row>
    <row r="122" spans="3:17" x14ac:dyDescent="0.25">
      <c r="C122" s="52"/>
      <c r="D122" s="114"/>
      <c r="E122" s="136"/>
      <c r="F122" s="50"/>
      <c r="Q122" s="25">
        <f>DO!B122</f>
        <v>0</v>
      </c>
    </row>
    <row r="123" spans="3:17" x14ac:dyDescent="0.25">
      <c r="C123" s="52"/>
      <c r="D123" s="115"/>
      <c r="E123" s="137"/>
      <c r="F123" s="50"/>
      <c r="Q123" s="25">
        <f>DO!B123</f>
        <v>0</v>
      </c>
    </row>
    <row r="124" spans="3:17" ht="15.75" thickBot="1" x14ac:dyDescent="0.3">
      <c r="C124" s="52"/>
      <c r="D124" s="116"/>
      <c r="E124" s="138"/>
      <c r="Q124" s="25">
        <f>DO!B124</f>
        <v>0</v>
      </c>
    </row>
    <row r="125" spans="3:17" ht="15.75" thickBot="1" x14ac:dyDescent="0.3">
      <c r="C125" s="52" t="s">
        <v>160</v>
      </c>
      <c r="D125" s="53" t="str">
        <f ca="1">IF(N125=0,"",N125)</f>
        <v/>
      </c>
      <c r="E125" s="53"/>
      <c r="L125" s="25">
        <f>MATCH(C125,Q:Q,0)</f>
        <v>367</v>
      </c>
      <c r="M125" s="25" t="s">
        <v>147</v>
      </c>
      <c r="N125" s="25">
        <f ca="1">INDIRECT(M125&amp;L125)</f>
        <v>0</v>
      </c>
      <c r="O125" s="25" t="str">
        <f ca="1">IF(N125=0,"",N125)</f>
        <v/>
      </c>
      <c r="Q125" s="25">
        <f>DO!B125</f>
        <v>0</v>
      </c>
    </row>
    <row r="126" spans="3:17" x14ac:dyDescent="0.25">
      <c r="C126" s="52"/>
      <c r="D126" s="113"/>
      <c r="E126" s="135"/>
      <c r="Q126" s="25">
        <f>DO!B126</f>
        <v>0</v>
      </c>
    </row>
    <row r="127" spans="3:17" x14ac:dyDescent="0.25">
      <c r="C127" s="52"/>
      <c r="D127" s="114"/>
      <c r="E127" s="136"/>
      <c r="Q127" s="25" t="str">
        <f>DO!B127</f>
        <v>Outcome 7</v>
      </c>
    </row>
    <row r="128" spans="3:17" x14ac:dyDescent="0.25">
      <c r="C128" s="52"/>
      <c r="D128" s="115"/>
      <c r="E128" s="137"/>
      <c r="Q128" s="25">
        <f>DO!B128</f>
        <v>0</v>
      </c>
    </row>
    <row r="129" spans="3:17" ht="15.75" thickBot="1" x14ac:dyDescent="0.3">
      <c r="C129" s="52"/>
      <c r="D129" s="116"/>
      <c r="E129" s="138"/>
      <c r="Q129" s="25">
        <f>DO!B129</f>
        <v>0</v>
      </c>
    </row>
    <row r="130" spans="3:17" ht="15.75" thickBot="1" x14ac:dyDescent="0.3">
      <c r="C130" s="52" t="s">
        <v>161</v>
      </c>
      <c r="D130" s="53" t="str">
        <f ca="1">IF(N130=0,"",N130)</f>
        <v/>
      </c>
      <c r="E130" s="53"/>
      <c r="L130" s="25">
        <f>MATCH(C130,Q:Q,0)</f>
        <v>382</v>
      </c>
      <c r="M130" s="25" t="s">
        <v>147</v>
      </c>
      <c r="N130" s="25">
        <f ca="1">INDIRECT(M130&amp;L130)</f>
        <v>0</v>
      </c>
      <c r="O130" s="25" t="str">
        <f ca="1">IF(N130=0,"",N130)</f>
        <v/>
      </c>
      <c r="Q130" s="25">
        <f>DO!B130</f>
        <v>0</v>
      </c>
    </row>
    <row r="131" spans="3:17" x14ac:dyDescent="0.25">
      <c r="C131" s="52"/>
      <c r="D131" s="113"/>
      <c r="E131" s="135"/>
      <c r="Q131" s="25">
        <f>DO!B131</f>
        <v>0</v>
      </c>
    </row>
    <row r="132" spans="3:17" x14ac:dyDescent="0.25">
      <c r="C132" s="52"/>
      <c r="D132" s="114"/>
      <c r="E132" s="136"/>
      <c r="Q132" s="25">
        <f>DO!B132</f>
        <v>0</v>
      </c>
    </row>
    <row r="133" spans="3:17" x14ac:dyDescent="0.25">
      <c r="C133" s="52"/>
      <c r="D133" s="115"/>
      <c r="E133" s="137"/>
      <c r="Q133" s="25">
        <f>DO!B133</f>
        <v>0</v>
      </c>
    </row>
    <row r="134" spans="3:17" ht="15.75" thickBot="1" x14ac:dyDescent="0.3">
      <c r="C134" s="52"/>
      <c r="D134" s="116"/>
      <c r="E134" s="138"/>
      <c r="Q134" s="25">
        <f>DO!B134</f>
        <v>0</v>
      </c>
    </row>
    <row r="135" spans="3:17" ht="15.75" thickBot="1" x14ac:dyDescent="0.3">
      <c r="C135" s="52" t="s">
        <v>162</v>
      </c>
      <c r="D135" s="53" t="str">
        <f ca="1">IF(N135=0,"",N135)</f>
        <v/>
      </c>
      <c r="E135" s="53"/>
      <c r="L135" s="25">
        <f>MATCH(C135,Q:Q,0)</f>
        <v>397</v>
      </c>
      <c r="M135" s="25" t="s">
        <v>147</v>
      </c>
      <c r="N135" s="25">
        <f ca="1">INDIRECT(M135&amp;L135)</f>
        <v>0</v>
      </c>
      <c r="O135" s="25" t="str">
        <f ca="1">IF(N135=0,"",N135)</f>
        <v/>
      </c>
      <c r="Q135" s="25">
        <f>DO!B135</f>
        <v>0</v>
      </c>
    </row>
    <row r="136" spans="3:17" x14ac:dyDescent="0.25">
      <c r="C136" s="52"/>
      <c r="D136" s="113"/>
      <c r="E136" s="135"/>
      <c r="Q136" s="25">
        <f>DO!B136</f>
        <v>0</v>
      </c>
    </row>
    <row r="137" spans="3:17" x14ac:dyDescent="0.25">
      <c r="C137" s="52"/>
      <c r="D137" s="114"/>
      <c r="E137" s="136"/>
      <c r="Q137" s="25">
        <f>DO!B137</f>
        <v>0</v>
      </c>
    </row>
    <row r="138" spans="3:17" x14ac:dyDescent="0.25">
      <c r="C138" s="52"/>
      <c r="D138" s="115"/>
      <c r="E138" s="137"/>
      <c r="Q138" s="25">
        <f>DO!B138</f>
        <v>0</v>
      </c>
    </row>
    <row r="139" spans="3:17" ht="15.75" thickBot="1" x14ac:dyDescent="0.3">
      <c r="C139" s="52"/>
      <c r="D139" s="116"/>
      <c r="E139" s="138"/>
      <c r="Q139" s="25">
        <f>DO!B139</f>
        <v>0</v>
      </c>
    </row>
    <row r="140" spans="3:17" ht="15.75" thickBot="1" x14ac:dyDescent="0.3">
      <c r="C140" s="52" t="s">
        <v>163</v>
      </c>
      <c r="D140" s="53" t="str">
        <f ca="1">IF(N140=0,"",N140)</f>
        <v/>
      </c>
      <c r="E140" s="53"/>
      <c r="L140" s="25">
        <f>MATCH(C140,Q:Q,0)</f>
        <v>412</v>
      </c>
      <c r="M140" s="25" t="s">
        <v>147</v>
      </c>
      <c r="N140" s="25">
        <f ca="1">INDIRECT(M140&amp;L140)</f>
        <v>0</v>
      </c>
      <c r="O140" s="25" t="str">
        <f ca="1">IF(N140=0,"",N140)</f>
        <v/>
      </c>
      <c r="Q140" s="25">
        <f>DO!B140</f>
        <v>0</v>
      </c>
    </row>
    <row r="141" spans="3:17" x14ac:dyDescent="0.25">
      <c r="C141" s="46"/>
      <c r="D141" s="113"/>
      <c r="E141" s="135"/>
      <c r="Q141" s="25">
        <f>DO!B141</f>
        <v>0</v>
      </c>
    </row>
    <row r="142" spans="3:17" x14ac:dyDescent="0.25">
      <c r="C142" s="52"/>
      <c r="D142" s="114"/>
      <c r="E142" s="136"/>
      <c r="Q142" s="25" t="str">
        <f>DO!B142</f>
        <v>Outcome 8</v>
      </c>
    </row>
    <row r="143" spans="3:17" x14ac:dyDescent="0.25">
      <c r="C143" s="52"/>
      <c r="D143" s="115"/>
      <c r="E143" s="137"/>
      <c r="Q143" s="25">
        <f>DO!B143</f>
        <v>0</v>
      </c>
    </row>
    <row r="144" spans="3:17" ht="15.75" thickBot="1" x14ac:dyDescent="0.3">
      <c r="C144" s="52"/>
      <c r="D144" s="116"/>
      <c r="E144" s="138"/>
      <c r="Q144" s="25">
        <f>DO!B144</f>
        <v>0</v>
      </c>
    </row>
    <row r="145" spans="3:17" ht="15.75" thickBot="1" x14ac:dyDescent="0.3">
      <c r="C145" s="52" t="s">
        <v>164</v>
      </c>
      <c r="D145" s="53" t="str">
        <f ca="1">IF(N145=0,"",N145)</f>
        <v/>
      </c>
      <c r="E145" s="53"/>
      <c r="L145" s="25">
        <f>MATCH(C145,Q:Q,0)</f>
        <v>427</v>
      </c>
      <c r="M145" s="25" t="s">
        <v>147</v>
      </c>
      <c r="N145" s="25">
        <f ca="1">INDIRECT(M145&amp;L145)</f>
        <v>0</v>
      </c>
      <c r="O145" s="25" t="str">
        <f ca="1">IF(N145=0,"",N145)</f>
        <v/>
      </c>
      <c r="Q145" s="25">
        <f>DO!B145</f>
        <v>0</v>
      </c>
    </row>
    <row r="146" spans="3:17" x14ac:dyDescent="0.25">
      <c r="C146" s="46"/>
      <c r="D146" s="113"/>
      <c r="E146" s="135"/>
      <c r="Q146" s="25">
        <f>DO!B146</f>
        <v>0</v>
      </c>
    </row>
    <row r="147" spans="3:17" x14ac:dyDescent="0.25">
      <c r="C147" s="52"/>
      <c r="D147" s="114"/>
      <c r="E147" s="136"/>
      <c r="Q147" s="25">
        <f>DO!B147</f>
        <v>0</v>
      </c>
    </row>
    <row r="148" spans="3:17" x14ac:dyDescent="0.25">
      <c r="C148" s="52"/>
      <c r="D148" s="115"/>
      <c r="E148" s="137"/>
      <c r="Q148" s="25">
        <f>DO!B148</f>
        <v>0</v>
      </c>
    </row>
    <row r="149" spans="3:17" ht="15.75" thickBot="1" x14ac:dyDescent="0.3">
      <c r="C149" s="52"/>
      <c r="D149" s="116"/>
      <c r="E149" s="138"/>
      <c r="Q149" s="25">
        <f>DO!B149</f>
        <v>0</v>
      </c>
    </row>
    <row r="150" spans="3:17" ht="15.75" thickBot="1" x14ac:dyDescent="0.3">
      <c r="C150" s="52" t="s">
        <v>165</v>
      </c>
      <c r="D150" s="53" t="str">
        <f ca="1">IF(N150=0,"",N150)</f>
        <v/>
      </c>
      <c r="E150" s="53"/>
      <c r="L150" s="25">
        <f>MATCH(C150,Q:Q,0)</f>
        <v>442</v>
      </c>
      <c r="M150" s="25" t="s">
        <v>147</v>
      </c>
      <c r="N150" s="25">
        <f ca="1">INDIRECT(M150&amp;L150)</f>
        <v>0</v>
      </c>
      <c r="O150" s="25" t="str">
        <f ca="1">IF(N150=0,"",N150)</f>
        <v/>
      </c>
      <c r="Q150" s="25">
        <f>DO!B150</f>
        <v>0</v>
      </c>
    </row>
    <row r="151" spans="3:17" x14ac:dyDescent="0.25">
      <c r="C151" s="46"/>
      <c r="D151" s="113"/>
      <c r="E151" s="135"/>
      <c r="Q151" s="25">
        <f>DO!B151</f>
        <v>0</v>
      </c>
    </row>
    <row r="152" spans="3:17" x14ac:dyDescent="0.25">
      <c r="C152" s="52"/>
      <c r="D152" s="114"/>
      <c r="E152" s="136"/>
      <c r="Q152" s="25">
        <f>DO!B152</f>
        <v>0</v>
      </c>
    </row>
    <row r="153" spans="3:17" x14ac:dyDescent="0.25">
      <c r="C153" s="52"/>
      <c r="D153" s="115"/>
      <c r="E153" s="137"/>
      <c r="Q153" s="25">
        <f>DO!B153</f>
        <v>0</v>
      </c>
    </row>
    <row r="154" spans="3:17" ht="15.75" thickBot="1" x14ac:dyDescent="0.3">
      <c r="C154" s="52"/>
      <c r="D154" s="116"/>
      <c r="E154" s="138"/>
      <c r="Q154" s="25">
        <f>DO!B154</f>
        <v>0</v>
      </c>
    </row>
    <row r="155" spans="3:17" ht="15.75" thickBot="1" x14ac:dyDescent="0.3">
      <c r="C155" s="52" t="s">
        <v>166</v>
      </c>
      <c r="D155" s="53" t="str">
        <f ca="1">IF(N155=0,"",N155)</f>
        <v/>
      </c>
      <c r="E155" s="53"/>
      <c r="L155" s="25">
        <f>MATCH(C155,Q:Q,0)</f>
        <v>457</v>
      </c>
      <c r="M155" s="25" t="s">
        <v>147</v>
      </c>
      <c r="N155" s="25">
        <f ca="1">INDIRECT(M155&amp;L155)</f>
        <v>0</v>
      </c>
      <c r="O155" s="25" t="str">
        <f ca="1">IF(N155=0,"",N155)</f>
        <v/>
      </c>
      <c r="Q155" s="25">
        <f>DO!B155</f>
        <v>0</v>
      </c>
    </row>
    <row r="156" spans="3:17" x14ac:dyDescent="0.25">
      <c r="C156" s="46"/>
      <c r="D156" s="113"/>
      <c r="E156" s="135"/>
      <c r="Q156" s="25">
        <f>DO!B156</f>
        <v>0</v>
      </c>
    </row>
    <row r="157" spans="3:17" x14ac:dyDescent="0.25">
      <c r="C157" s="52"/>
      <c r="D157" s="114"/>
      <c r="E157" s="136"/>
      <c r="Q157" s="25" t="str">
        <f>DO!B157</f>
        <v>Outcome 9</v>
      </c>
    </row>
    <row r="158" spans="3:17" x14ac:dyDescent="0.25">
      <c r="C158" s="52"/>
      <c r="D158" s="115"/>
      <c r="E158" s="137"/>
      <c r="Q158" s="25">
        <f>DO!B158</f>
        <v>0</v>
      </c>
    </row>
    <row r="159" spans="3:17" ht="15.75" thickBot="1" x14ac:dyDescent="0.3">
      <c r="C159" s="52"/>
      <c r="D159" s="116"/>
      <c r="E159" s="138"/>
      <c r="Q159" s="25">
        <f>DO!B159</f>
        <v>0</v>
      </c>
    </row>
    <row r="160" spans="3:17" ht="15.75" thickBot="1" x14ac:dyDescent="0.3">
      <c r="C160" s="52" t="s">
        <v>167</v>
      </c>
      <c r="D160" s="53" t="str">
        <f ca="1">IF(N160=0,"",N160)</f>
        <v/>
      </c>
      <c r="E160" s="53"/>
      <c r="L160" s="25">
        <f>MATCH(C160,Q:Q,0)</f>
        <v>472</v>
      </c>
      <c r="M160" s="25" t="s">
        <v>147</v>
      </c>
      <c r="N160" s="25">
        <f ca="1">INDIRECT(M160&amp;L160)</f>
        <v>0</v>
      </c>
      <c r="O160" s="25" t="str">
        <f ca="1">IF(N160=0,"",N160)</f>
        <v/>
      </c>
      <c r="Q160" s="25">
        <f>DO!B160</f>
        <v>0</v>
      </c>
    </row>
    <row r="161" spans="3:17" x14ac:dyDescent="0.25">
      <c r="C161" s="46"/>
      <c r="D161" s="113"/>
      <c r="E161" s="135"/>
      <c r="Q161" s="25">
        <f>DO!B161</f>
        <v>0</v>
      </c>
    </row>
    <row r="162" spans="3:17" x14ac:dyDescent="0.25">
      <c r="C162" s="52"/>
      <c r="D162" s="114"/>
      <c r="E162" s="136"/>
      <c r="Q162" s="25">
        <f>DO!B162</f>
        <v>0</v>
      </c>
    </row>
    <row r="163" spans="3:17" x14ac:dyDescent="0.25">
      <c r="C163" s="52"/>
      <c r="D163" s="115"/>
      <c r="E163" s="137"/>
      <c r="Q163" s="25">
        <f>DO!B163</f>
        <v>0</v>
      </c>
    </row>
    <row r="164" spans="3:17" ht="15.75" thickBot="1" x14ac:dyDescent="0.3">
      <c r="C164" s="52"/>
      <c r="D164" s="116"/>
      <c r="E164" s="138"/>
      <c r="Q164" s="25">
        <f>DO!B164</f>
        <v>0</v>
      </c>
    </row>
    <row r="165" spans="3:17" ht="15.75" thickBot="1" x14ac:dyDescent="0.3">
      <c r="C165" s="52" t="s">
        <v>168</v>
      </c>
      <c r="D165" s="53" t="str">
        <f ca="1">IF(N165=0,"",N165)</f>
        <v/>
      </c>
      <c r="E165" s="53"/>
      <c r="L165" s="25">
        <f>MATCH(C165,Q:Q,0)</f>
        <v>487</v>
      </c>
      <c r="M165" s="25" t="s">
        <v>147</v>
      </c>
      <c r="N165" s="25">
        <f ca="1">INDIRECT(M165&amp;L165)</f>
        <v>0</v>
      </c>
      <c r="O165" s="25" t="str">
        <f ca="1">IF(N165=0,"",N165)</f>
        <v/>
      </c>
      <c r="Q165" s="25">
        <f>DO!B165</f>
        <v>0</v>
      </c>
    </row>
    <row r="166" spans="3:17" x14ac:dyDescent="0.25">
      <c r="C166" s="52"/>
      <c r="D166" s="113"/>
      <c r="E166" s="135"/>
      <c r="Q166" s="25">
        <f>DO!B166</f>
        <v>0</v>
      </c>
    </row>
    <row r="167" spans="3:17" x14ac:dyDescent="0.25">
      <c r="C167" s="52"/>
      <c r="D167" s="114"/>
      <c r="E167" s="136"/>
      <c r="Q167" s="25">
        <f>DO!B167</f>
        <v>0</v>
      </c>
    </row>
    <row r="168" spans="3:17" x14ac:dyDescent="0.25">
      <c r="C168" s="52"/>
      <c r="D168" s="115"/>
      <c r="E168" s="137"/>
      <c r="Q168" s="25">
        <f>DO!B168</f>
        <v>0</v>
      </c>
    </row>
    <row r="169" spans="3:17" ht="15.75" thickBot="1" x14ac:dyDescent="0.3">
      <c r="C169" s="52"/>
      <c r="D169" s="116"/>
      <c r="E169" s="138"/>
      <c r="Q169" s="25">
        <f>DO!B169</f>
        <v>0</v>
      </c>
    </row>
    <row r="170" spans="3:17" ht="15.75" thickBot="1" x14ac:dyDescent="0.3">
      <c r="C170" s="52" t="s">
        <v>169</v>
      </c>
      <c r="D170" s="53" t="str">
        <f ca="1">IF(N170=0,"",N170)</f>
        <v/>
      </c>
      <c r="E170" s="53"/>
      <c r="L170" s="25">
        <f>MATCH(C170,Q:Q,0)</f>
        <v>502</v>
      </c>
      <c r="M170" s="25" t="s">
        <v>147</v>
      </c>
      <c r="N170" s="25">
        <f ca="1">INDIRECT(M170&amp;L170)</f>
        <v>0</v>
      </c>
      <c r="O170" s="25" t="str">
        <f ca="1">IF(N170=0,"",N170)</f>
        <v/>
      </c>
      <c r="Q170" s="25">
        <f>DO!B170</f>
        <v>0</v>
      </c>
    </row>
    <row r="171" spans="3:17" x14ac:dyDescent="0.25">
      <c r="C171" s="46"/>
      <c r="D171" s="113"/>
      <c r="E171" s="135"/>
      <c r="Q171" s="25">
        <f>DO!B171</f>
        <v>0</v>
      </c>
    </row>
    <row r="172" spans="3:17" x14ac:dyDescent="0.25">
      <c r="C172" s="52"/>
      <c r="D172" s="114"/>
      <c r="E172" s="136"/>
      <c r="F172" s="50"/>
      <c r="Q172" s="25" t="str">
        <f>DO!B172</f>
        <v>Outcome 10</v>
      </c>
    </row>
    <row r="173" spans="3:17" x14ac:dyDescent="0.25">
      <c r="C173" s="52"/>
      <c r="D173" s="115"/>
      <c r="E173" s="137"/>
      <c r="F173" s="50"/>
      <c r="Q173" s="25">
        <f>DO!B173</f>
        <v>0</v>
      </c>
    </row>
    <row r="174" spans="3:17" ht="15.75" thickBot="1" x14ac:dyDescent="0.3">
      <c r="C174" s="52"/>
      <c r="D174" s="116"/>
      <c r="E174" s="138"/>
      <c r="Q174" s="25">
        <f>DO!B174</f>
        <v>0</v>
      </c>
    </row>
    <row r="175" spans="3:17" ht="15.75" thickBot="1" x14ac:dyDescent="0.3">
      <c r="C175" s="52" t="s">
        <v>170</v>
      </c>
      <c r="D175" s="53" t="str">
        <f ca="1">IF(N175=0,"",N175)</f>
        <v/>
      </c>
      <c r="E175" s="53"/>
      <c r="L175" s="25">
        <f>MATCH(C175,Q:Q,0)</f>
        <v>517</v>
      </c>
      <c r="M175" s="25" t="s">
        <v>147</v>
      </c>
      <c r="N175" s="25">
        <f ca="1">INDIRECT(M175&amp;L175)</f>
        <v>0</v>
      </c>
      <c r="O175" s="25" t="str">
        <f ca="1">IF(N175=0,"",N175)</f>
        <v/>
      </c>
      <c r="Q175" s="25">
        <f>DO!B175</f>
        <v>0</v>
      </c>
    </row>
    <row r="176" spans="3:17" x14ac:dyDescent="0.25">
      <c r="C176" s="52"/>
      <c r="D176" s="113"/>
      <c r="E176" s="135"/>
      <c r="Q176" s="25">
        <f>DO!B176</f>
        <v>0</v>
      </c>
    </row>
    <row r="177" spans="3:17" x14ac:dyDescent="0.25">
      <c r="C177" s="52"/>
      <c r="D177" s="114"/>
      <c r="E177" s="136"/>
      <c r="Q177" s="25">
        <f>DO!B177</f>
        <v>0</v>
      </c>
    </row>
    <row r="178" spans="3:17" x14ac:dyDescent="0.25">
      <c r="C178" s="52"/>
      <c r="D178" s="115"/>
      <c r="E178" s="137"/>
      <c r="Q178" s="25">
        <f>DO!B178</f>
        <v>0</v>
      </c>
    </row>
    <row r="179" spans="3:17" ht="15.75" thickBot="1" x14ac:dyDescent="0.3">
      <c r="C179" s="52"/>
      <c r="D179" s="116"/>
      <c r="E179" s="138"/>
      <c r="Q179" s="25">
        <f>DO!B179</f>
        <v>0</v>
      </c>
    </row>
    <row r="180" spans="3:17" ht="15.75" thickBot="1" x14ac:dyDescent="0.3">
      <c r="C180" s="52" t="s">
        <v>171</v>
      </c>
      <c r="D180" s="53" t="str">
        <f ca="1">IF(N180=0,"",N180)</f>
        <v/>
      </c>
      <c r="E180" s="53"/>
      <c r="L180" s="25">
        <f>MATCH(C180,Q:Q,0)</f>
        <v>532</v>
      </c>
      <c r="M180" s="25" t="s">
        <v>147</v>
      </c>
      <c r="N180" s="25">
        <f ca="1">INDIRECT(M180&amp;L180)</f>
        <v>0</v>
      </c>
      <c r="O180" s="25" t="str">
        <f ca="1">IF(N180=0,"",N180)</f>
        <v/>
      </c>
      <c r="Q180" s="25">
        <f>DO!B180</f>
        <v>0</v>
      </c>
    </row>
    <row r="181" spans="3:17" x14ac:dyDescent="0.25">
      <c r="C181" s="52"/>
      <c r="D181" s="113"/>
      <c r="E181" s="135"/>
      <c r="Q181" s="25">
        <f>DO!B181</f>
        <v>0</v>
      </c>
    </row>
    <row r="182" spans="3:17" x14ac:dyDescent="0.25">
      <c r="C182" s="52"/>
      <c r="D182" s="114"/>
      <c r="E182" s="136"/>
      <c r="Q182" s="25">
        <f>DO!B182</f>
        <v>0</v>
      </c>
    </row>
    <row r="183" spans="3:17" x14ac:dyDescent="0.25">
      <c r="C183" s="52"/>
      <c r="D183" s="115"/>
      <c r="E183" s="137"/>
      <c r="Q183" s="25">
        <f>DO!B183</f>
        <v>0</v>
      </c>
    </row>
    <row r="184" spans="3:17" ht="15.75" thickBot="1" x14ac:dyDescent="0.3">
      <c r="C184" s="52"/>
      <c r="D184" s="116"/>
      <c r="E184" s="138"/>
      <c r="Q184" s="25">
        <f>DO!B184</f>
        <v>0</v>
      </c>
    </row>
    <row r="185" spans="3:17" ht="15.75" thickBot="1" x14ac:dyDescent="0.3">
      <c r="C185" s="52" t="s">
        <v>172</v>
      </c>
      <c r="D185" s="53" t="str">
        <f ca="1">IF(N185=0,"",N185)</f>
        <v/>
      </c>
      <c r="E185" s="53"/>
      <c r="L185" s="25">
        <f>MATCH(C185,Q:Q,0)</f>
        <v>547</v>
      </c>
      <c r="M185" s="25" t="s">
        <v>147</v>
      </c>
      <c r="N185" s="25">
        <f ca="1">INDIRECT(M185&amp;L185)</f>
        <v>0</v>
      </c>
      <c r="O185" s="25" t="str">
        <f ca="1">IF(N185=0,"",N185)</f>
        <v/>
      </c>
      <c r="Q185" s="25">
        <f>DO!B185</f>
        <v>0</v>
      </c>
    </row>
    <row r="186" spans="3:17" x14ac:dyDescent="0.25">
      <c r="C186" s="52"/>
      <c r="D186" s="113"/>
      <c r="E186" s="135"/>
      <c r="Q186" s="25">
        <f>DO!B186</f>
        <v>0</v>
      </c>
    </row>
    <row r="187" spans="3:17" x14ac:dyDescent="0.25">
      <c r="C187" s="52"/>
      <c r="D187" s="114"/>
      <c r="E187" s="136"/>
      <c r="Q187" s="25" t="str">
        <f>DO!B187</f>
        <v>Outcome 11</v>
      </c>
    </row>
    <row r="188" spans="3:17" x14ac:dyDescent="0.25">
      <c r="C188" s="52"/>
      <c r="D188" s="115"/>
      <c r="E188" s="137"/>
      <c r="Q188" s="25">
        <f>DO!B188</f>
        <v>0</v>
      </c>
    </row>
    <row r="189" spans="3:17" ht="15.75" thickBot="1" x14ac:dyDescent="0.3">
      <c r="C189" s="52"/>
      <c r="D189" s="116"/>
      <c r="E189" s="138"/>
      <c r="Q189" s="25">
        <f>DO!B189</f>
        <v>0</v>
      </c>
    </row>
    <row r="190" spans="3:17" ht="15.75" thickBot="1" x14ac:dyDescent="0.3">
      <c r="C190" s="52" t="s">
        <v>173</v>
      </c>
      <c r="D190" s="53" t="str">
        <f ca="1">IF(N190=0,"",N190)</f>
        <v/>
      </c>
      <c r="E190" s="53"/>
      <c r="L190" s="25">
        <f>MATCH(C190,Q:Q,0)</f>
        <v>562</v>
      </c>
      <c r="M190" s="25" t="s">
        <v>147</v>
      </c>
      <c r="N190" s="25">
        <f ca="1">INDIRECT(M190&amp;L190)</f>
        <v>0</v>
      </c>
      <c r="O190" s="25" t="str">
        <f ca="1">IF(N190=0,"",N190)</f>
        <v/>
      </c>
      <c r="Q190" s="25">
        <f>DO!B190</f>
        <v>0</v>
      </c>
    </row>
    <row r="191" spans="3:17" x14ac:dyDescent="0.25">
      <c r="C191" s="46"/>
      <c r="D191" s="113"/>
      <c r="E191" s="135"/>
      <c r="Q191" s="25">
        <f>DO!B191</f>
        <v>0</v>
      </c>
    </row>
    <row r="192" spans="3:17" x14ac:dyDescent="0.25">
      <c r="C192" s="52"/>
      <c r="D192" s="114"/>
      <c r="E192" s="136"/>
      <c r="Q192" s="25">
        <f>DO!B192</f>
        <v>0</v>
      </c>
    </row>
    <row r="193" spans="3:17" x14ac:dyDescent="0.25">
      <c r="C193" s="52"/>
      <c r="D193" s="115"/>
      <c r="E193" s="137"/>
      <c r="Q193" s="25">
        <f>DO!B193</f>
        <v>0</v>
      </c>
    </row>
    <row r="194" spans="3:17" ht="15.75" thickBot="1" x14ac:dyDescent="0.3">
      <c r="C194" s="52"/>
      <c r="D194" s="116"/>
      <c r="E194" s="138"/>
      <c r="Q194" s="25">
        <f>DO!B194</f>
        <v>0</v>
      </c>
    </row>
    <row r="195" spans="3:17" ht="15.75" thickBot="1" x14ac:dyDescent="0.3">
      <c r="C195" s="52" t="s">
        <v>174</v>
      </c>
      <c r="D195" s="53" t="str">
        <f ca="1">IF(N195=0,"",N195)</f>
        <v/>
      </c>
      <c r="E195" s="53"/>
      <c r="L195" s="25">
        <f>MATCH(C195,Q:Q,0)</f>
        <v>577</v>
      </c>
      <c r="M195" s="25" t="s">
        <v>147</v>
      </c>
      <c r="N195" s="25">
        <f ca="1">INDIRECT(M195&amp;L195)</f>
        <v>0</v>
      </c>
      <c r="O195" s="25" t="str">
        <f ca="1">IF(N195=0,"",N195)</f>
        <v/>
      </c>
      <c r="Q195" s="25">
        <f>DO!B195</f>
        <v>0</v>
      </c>
    </row>
    <row r="196" spans="3:17" x14ac:dyDescent="0.25">
      <c r="C196" s="46"/>
      <c r="D196" s="113"/>
      <c r="E196" s="135"/>
      <c r="Q196" s="25">
        <f>DO!B196</f>
        <v>0</v>
      </c>
    </row>
    <row r="197" spans="3:17" x14ac:dyDescent="0.25">
      <c r="C197" s="52"/>
      <c r="D197" s="114"/>
      <c r="E197" s="136"/>
      <c r="Q197" s="25">
        <f>DO!B197</f>
        <v>0</v>
      </c>
    </row>
    <row r="198" spans="3:17" x14ac:dyDescent="0.25">
      <c r="C198" s="52"/>
      <c r="D198" s="115"/>
      <c r="E198" s="137"/>
      <c r="Q198" s="25">
        <f>DO!B198</f>
        <v>0</v>
      </c>
    </row>
    <row r="199" spans="3:17" ht="15.75" thickBot="1" x14ac:dyDescent="0.3">
      <c r="C199" s="52"/>
      <c r="D199" s="116"/>
      <c r="E199" s="138"/>
      <c r="Q199" s="25">
        <f>DO!B199</f>
        <v>0</v>
      </c>
    </row>
    <row r="200" spans="3:17" ht="15.75" thickBot="1" x14ac:dyDescent="0.3">
      <c r="C200" s="52" t="s">
        <v>175</v>
      </c>
      <c r="D200" s="53" t="str">
        <f ca="1">IF(N200=0,"",N200)</f>
        <v/>
      </c>
      <c r="E200" s="53"/>
      <c r="L200" s="25">
        <f>MATCH(C200,Q:Q,0)</f>
        <v>592</v>
      </c>
      <c r="M200" s="25" t="s">
        <v>147</v>
      </c>
      <c r="N200" s="25">
        <f ca="1">INDIRECT(M200&amp;L200)</f>
        <v>0</v>
      </c>
      <c r="O200" s="25" t="str">
        <f ca="1">IF(N200=0,"",N200)</f>
        <v/>
      </c>
      <c r="Q200" s="25">
        <f>DO!B200</f>
        <v>0</v>
      </c>
    </row>
    <row r="201" spans="3:17" x14ac:dyDescent="0.25">
      <c r="C201" s="46"/>
      <c r="D201" s="113"/>
      <c r="E201" s="135"/>
      <c r="Q201" s="25">
        <f>DO!B201</f>
        <v>0</v>
      </c>
    </row>
    <row r="202" spans="3:17" x14ac:dyDescent="0.25">
      <c r="C202" s="52"/>
      <c r="D202" s="114"/>
      <c r="E202" s="136"/>
      <c r="Q202" s="25" t="str">
        <f>DO!B202</f>
        <v>Outcome 12</v>
      </c>
    </row>
    <row r="203" spans="3:17" x14ac:dyDescent="0.25">
      <c r="C203" s="52"/>
      <c r="D203" s="115"/>
      <c r="E203" s="137"/>
      <c r="Q203" s="25">
        <f>DO!B203</f>
        <v>0</v>
      </c>
    </row>
    <row r="204" spans="3:17" ht="15.75" thickBot="1" x14ac:dyDescent="0.3">
      <c r="C204" s="52"/>
      <c r="D204" s="116"/>
      <c r="E204" s="138"/>
      <c r="Q204" s="25">
        <f>DO!B204</f>
        <v>0</v>
      </c>
    </row>
    <row r="205" spans="3:17" ht="15.75" thickBot="1" x14ac:dyDescent="0.3">
      <c r="C205" s="52" t="s">
        <v>176</v>
      </c>
      <c r="D205" s="53" t="str">
        <f ca="1">IF(N205=0,"",N205)</f>
        <v/>
      </c>
      <c r="E205" s="53"/>
      <c r="L205" s="25">
        <f>MATCH(C205,Q:Q,0)</f>
        <v>607</v>
      </c>
      <c r="M205" s="25" t="s">
        <v>147</v>
      </c>
      <c r="N205" s="25">
        <f ca="1">INDIRECT(M205&amp;L205)</f>
        <v>0</v>
      </c>
      <c r="O205" s="25" t="str">
        <f ca="1">IF(N205=0,"",N205)</f>
        <v/>
      </c>
      <c r="Q205" s="25">
        <f>DO!B205</f>
        <v>0</v>
      </c>
    </row>
    <row r="206" spans="3:17" x14ac:dyDescent="0.25">
      <c r="C206" s="46"/>
      <c r="D206" s="113"/>
      <c r="E206" s="135"/>
      <c r="Q206" s="25">
        <f>DO!B206</f>
        <v>0</v>
      </c>
    </row>
    <row r="207" spans="3:17" x14ac:dyDescent="0.25">
      <c r="C207" s="52"/>
      <c r="D207" s="114"/>
      <c r="E207" s="136"/>
      <c r="Q207" s="25">
        <f>DO!B207</f>
        <v>0</v>
      </c>
    </row>
    <row r="208" spans="3:17" x14ac:dyDescent="0.25">
      <c r="C208" s="52"/>
      <c r="D208" s="115"/>
      <c r="E208" s="137"/>
      <c r="Q208" s="25">
        <f>DO!B208</f>
        <v>0</v>
      </c>
    </row>
    <row r="209" spans="3:17" ht="15.75" thickBot="1" x14ac:dyDescent="0.3">
      <c r="C209" s="52"/>
      <c r="D209" s="116"/>
      <c r="E209" s="138"/>
      <c r="Q209" s="25">
        <f>DO!B209</f>
        <v>0</v>
      </c>
    </row>
    <row r="210" spans="3:17" ht="15.75" thickBot="1" x14ac:dyDescent="0.3">
      <c r="C210" s="52" t="s">
        <v>177</v>
      </c>
      <c r="D210" s="53" t="str">
        <f ca="1">IF(N210=0,"",N210)</f>
        <v/>
      </c>
      <c r="E210" s="53"/>
      <c r="L210" s="25">
        <f>MATCH(C210,Q:Q,0)</f>
        <v>622</v>
      </c>
      <c r="M210" s="25" t="s">
        <v>147</v>
      </c>
      <c r="N210" s="25">
        <f ca="1">INDIRECT(M210&amp;L210)</f>
        <v>0</v>
      </c>
      <c r="O210" s="25" t="str">
        <f ca="1">IF(N210=0,"",N210)</f>
        <v/>
      </c>
      <c r="Q210" s="25">
        <f>DO!B210</f>
        <v>0</v>
      </c>
    </row>
    <row r="211" spans="3:17" x14ac:dyDescent="0.25">
      <c r="D211" s="113"/>
      <c r="E211" s="135"/>
      <c r="Q211" s="25">
        <f>DO!B211</f>
        <v>0</v>
      </c>
    </row>
    <row r="212" spans="3:17" x14ac:dyDescent="0.25">
      <c r="C212" s="54"/>
      <c r="D212" s="114"/>
      <c r="E212" s="136"/>
      <c r="Q212" s="25">
        <f>DO!B212</f>
        <v>0</v>
      </c>
    </row>
    <row r="213" spans="3:17" x14ac:dyDescent="0.25">
      <c r="C213" s="54"/>
      <c r="D213" s="115"/>
      <c r="E213" s="137"/>
      <c r="Q213" s="25">
        <f>DO!B213</f>
        <v>0</v>
      </c>
    </row>
    <row r="214" spans="3:17" ht="15.75" thickBot="1" x14ac:dyDescent="0.3">
      <c r="C214" s="54"/>
      <c r="D214" s="116"/>
      <c r="E214" s="138"/>
      <c r="Q214" s="25">
        <f>DO!B214</f>
        <v>0</v>
      </c>
    </row>
    <row r="215" spans="3:17" x14ac:dyDescent="0.25">
      <c r="Q215" s="25">
        <f>DO!B215</f>
        <v>0</v>
      </c>
    </row>
    <row r="216" spans="3:17" x14ac:dyDescent="0.25">
      <c r="C216" s="100" t="s">
        <v>1366</v>
      </c>
      <c r="Q216" s="25">
        <f>DO!B216</f>
        <v>0</v>
      </c>
    </row>
    <row r="217" spans="3:17" x14ac:dyDescent="0.25">
      <c r="C217" s="97" t="s">
        <v>1365</v>
      </c>
      <c r="Q217" s="25" t="str">
        <f>DO!B217</f>
        <v>Outcome 13</v>
      </c>
    </row>
    <row r="218" spans="3:17" ht="63" customHeight="1" x14ac:dyDescent="0.25">
      <c r="C218" s="333"/>
      <c r="D218" s="334"/>
      <c r="E218" s="335"/>
      <c r="Q218" s="25">
        <f>DO!B218</f>
        <v>0</v>
      </c>
    </row>
    <row r="219" spans="3:17" x14ac:dyDescent="0.25">
      <c r="Q219" s="25">
        <f>DO!B219</f>
        <v>0</v>
      </c>
    </row>
    <row r="220" spans="3:17" x14ac:dyDescent="0.25">
      <c r="Q220" s="25">
        <f>DO!B220</f>
        <v>0</v>
      </c>
    </row>
    <row r="221" spans="3:17" x14ac:dyDescent="0.25">
      <c r="Q221" s="25">
        <f>DO!B221</f>
        <v>0</v>
      </c>
    </row>
    <row r="222" spans="3:17" x14ac:dyDescent="0.25">
      <c r="Q222" s="25">
        <f>DO!B222</f>
        <v>0</v>
      </c>
    </row>
    <row r="223" spans="3:17" x14ac:dyDescent="0.25">
      <c r="Q223" s="25">
        <f>DO!B223</f>
        <v>0</v>
      </c>
    </row>
    <row r="224" spans="3:17" x14ac:dyDescent="0.25">
      <c r="Q224" s="25">
        <f>DO!B224</f>
        <v>0</v>
      </c>
    </row>
    <row r="225" spans="17:17" x14ac:dyDescent="0.25">
      <c r="Q225" s="25">
        <f>DO!B225</f>
        <v>0</v>
      </c>
    </row>
    <row r="226" spans="17:17" x14ac:dyDescent="0.25">
      <c r="Q226" s="25">
        <f>DO!B226</f>
        <v>0</v>
      </c>
    </row>
    <row r="227" spans="17:17" x14ac:dyDescent="0.25">
      <c r="Q227" s="25">
        <f>DO!B227</f>
        <v>0</v>
      </c>
    </row>
    <row r="228" spans="17:17" x14ac:dyDescent="0.25">
      <c r="Q228" s="25">
        <f>DO!B228</f>
        <v>0</v>
      </c>
    </row>
    <row r="229" spans="17:17" x14ac:dyDescent="0.25">
      <c r="Q229" s="25">
        <f>DO!B229</f>
        <v>0</v>
      </c>
    </row>
    <row r="230" spans="17:17" x14ac:dyDescent="0.25">
      <c r="Q230" s="25">
        <f>DO!B230</f>
        <v>0</v>
      </c>
    </row>
    <row r="231" spans="17:17" x14ac:dyDescent="0.25">
      <c r="Q231" s="25">
        <f>DO!B231</f>
        <v>0</v>
      </c>
    </row>
    <row r="232" spans="17:17" x14ac:dyDescent="0.25">
      <c r="Q232" s="25" t="str">
        <f>DO!B232</f>
        <v>Outcome 14</v>
      </c>
    </row>
    <row r="233" spans="17:17" x14ac:dyDescent="0.25">
      <c r="Q233" s="25">
        <f>DO!B233</f>
        <v>0</v>
      </c>
    </row>
    <row r="234" spans="17:17" x14ac:dyDescent="0.25">
      <c r="Q234" s="25">
        <f>DO!B234</f>
        <v>0</v>
      </c>
    </row>
    <row r="235" spans="17:17" x14ac:dyDescent="0.25">
      <c r="Q235" s="25">
        <f>DO!B235</f>
        <v>0</v>
      </c>
    </row>
    <row r="236" spans="17:17" x14ac:dyDescent="0.25">
      <c r="Q236" s="25">
        <f>DO!B236</f>
        <v>0</v>
      </c>
    </row>
    <row r="237" spans="17:17" x14ac:dyDescent="0.25">
      <c r="Q237" s="25">
        <f>DO!B237</f>
        <v>0</v>
      </c>
    </row>
    <row r="238" spans="17:17" x14ac:dyDescent="0.25">
      <c r="Q238" s="25">
        <f>DO!B238</f>
        <v>0</v>
      </c>
    </row>
    <row r="239" spans="17:17" x14ac:dyDescent="0.25">
      <c r="Q239" s="25">
        <f>DO!B239</f>
        <v>0</v>
      </c>
    </row>
    <row r="240" spans="17:17" x14ac:dyDescent="0.25">
      <c r="Q240" s="25">
        <f>DO!B240</f>
        <v>0</v>
      </c>
    </row>
    <row r="241" spans="17:17" x14ac:dyDescent="0.25">
      <c r="Q241" s="25">
        <f>DO!B241</f>
        <v>0</v>
      </c>
    </row>
    <row r="242" spans="17:17" x14ac:dyDescent="0.25">
      <c r="Q242" s="25">
        <f>DO!B242</f>
        <v>0</v>
      </c>
    </row>
    <row r="243" spans="17:17" x14ac:dyDescent="0.25">
      <c r="Q243" s="25">
        <f>DO!B243</f>
        <v>0</v>
      </c>
    </row>
    <row r="244" spans="17:17" x14ac:dyDescent="0.25">
      <c r="Q244" s="25">
        <f>DO!B244</f>
        <v>0</v>
      </c>
    </row>
    <row r="245" spans="17:17" x14ac:dyDescent="0.25">
      <c r="Q245" s="25">
        <f>DO!B245</f>
        <v>0</v>
      </c>
    </row>
    <row r="246" spans="17:17" x14ac:dyDescent="0.25">
      <c r="Q246" s="25">
        <f>DO!B246</f>
        <v>0</v>
      </c>
    </row>
    <row r="247" spans="17:17" x14ac:dyDescent="0.25">
      <c r="Q247" s="25" t="str">
        <f>DO!B247</f>
        <v>Outcome 15</v>
      </c>
    </row>
    <row r="248" spans="17:17" x14ac:dyDescent="0.25">
      <c r="Q248" s="25">
        <f>DO!B248</f>
        <v>0</v>
      </c>
    </row>
    <row r="249" spans="17:17" x14ac:dyDescent="0.25">
      <c r="Q249" s="25">
        <f>DO!B249</f>
        <v>0</v>
      </c>
    </row>
    <row r="250" spans="17:17" x14ac:dyDescent="0.25">
      <c r="Q250" s="25">
        <f>DO!B250</f>
        <v>0</v>
      </c>
    </row>
    <row r="251" spans="17:17" x14ac:dyDescent="0.25">
      <c r="Q251" s="25">
        <f>DO!B251</f>
        <v>0</v>
      </c>
    </row>
    <row r="252" spans="17:17" x14ac:dyDescent="0.25">
      <c r="Q252" s="25">
        <f>DO!B252</f>
        <v>0</v>
      </c>
    </row>
    <row r="253" spans="17:17" x14ac:dyDescent="0.25">
      <c r="Q253" s="25">
        <f>DO!B253</f>
        <v>0</v>
      </c>
    </row>
    <row r="254" spans="17:17" x14ac:dyDescent="0.25">
      <c r="Q254" s="25">
        <f>DO!B254</f>
        <v>0</v>
      </c>
    </row>
    <row r="255" spans="17:17" x14ac:dyDescent="0.25">
      <c r="Q255" s="25">
        <f>DO!B255</f>
        <v>0</v>
      </c>
    </row>
    <row r="256" spans="17:17" x14ac:dyDescent="0.25">
      <c r="Q256" s="25">
        <f>DO!B256</f>
        <v>0</v>
      </c>
    </row>
    <row r="257" spans="17:17" x14ac:dyDescent="0.25">
      <c r="Q257" s="25">
        <f>DO!B257</f>
        <v>0</v>
      </c>
    </row>
    <row r="258" spans="17:17" x14ac:dyDescent="0.25">
      <c r="Q258" s="25">
        <f>DO!B258</f>
        <v>0</v>
      </c>
    </row>
    <row r="259" spans="17:17" x14ac:dyDescent="0.25">
      <c r="Q259" s="25">
        <f>DO!B259</f>
        <v>0</v>
      </c>
    </row>
    <row r="260" spans="17:17" x14ac:dyDescent="0.25">
      <c r="Q260" s="25">
        <f>DO!B260</f>
        <v>0</v>
      </c>
    </row>
    <row r="261" spans="17:17" x14ac:dyDescent="0.25">
      <c r="Q261" s="25">
        <f>DO!B261</f>
        <v>0</v>
      </c>
    </row>
    <row r="262" spans="17:17" x14ac:dyDescent="0.25">
      <c r="Q262" s="25" t="str">
        <f>DO!B262</f>
        <v>Outcome 16</v>
      </c>
    </row>
    <row r="263" spans="17:17" x14ac:dyDescent="0.25">
      <c r="Q263" s="25">
        <f>DO!B263</f>
        <v>0</v>
      </c>
    </row>
    <row r="264" spans="17:17" x14ac:dyDescent="0.25">
      <c r="Q264" s="25">
        <f>DO!B264</f>
        <v>0</v>
      </c>
    </row>
    <row r="265" spans="17:17" x14ac:dyDescent="0.25">
      <c r="Q265" s="25">
        <f>DO!B265</f>
        <v>0</v>
      </c>
    </row>
    <row r="266" spans="17:17" x14ac:dyDescent="0.25">
      <c r="Q266" s="25">
        <f>DO!B266</f>
        <v>0</v>
      </c>
    </row>
    <row r="267" spans="17:17" x14ac:dyDescent="0.25">
      <c r="Q267" s="25">
        <f>DO!B267</f>
        <v>0</v>
      </c>
    </row>
    <row r="268" spans="17:17" x14ac:dyDescent="0.25">
      <c r="Q268" s="25">
        <f>DO!B268</f>
        <v>0</v>
      </c>
    </row>
    <row r="269" spans="17:17" x14ac:dyDescent="0.25">
      <c r="Q269" s="25">
        <f>DO!B269</f>
        <v>0</v>
      </c>
    </row>
    <row r="270" spans="17:17" x14ac:dyDescent="0.25">
      <c r="Q270" s="25">
        <f>DO!B270</f>
        <v>0</v>
      </c>
    </row>
    <row r="271" spans="17:17" x14ac:dyDescent="0.25">
      <c r="Q271" s="25">
        <f>DO!B271</f>
        <v>0</v>
      </c>
    </row>
    <row r="272" spans="17:17" x14ac:dyDescent="0.25">
      <c r="Q272" s="25">
        <f>DO!B272</f>
        <v>0</v>
      </c>
    </row>
    <row r="273" spans="17:17" x14ac:dyDescent="0.25">
      <c r="Q273" s="25">
        <f>DO!B273</f>
        <v>0</v>
      </c>
    </row>
    <row r="274" spans="17:17" x14ac:dyDescent="0.25">
      <c r="Q274" s="25">
        <f>DO!B274</f>
        <v>0</v>
      </c>
    </row>
    <row r="275" spans="17:17" x14ac:dyDescent="0.25">
      <c r="Q275" s="25">
        <f>DO!B275</f>
        <v>0</v>
      </c>
    </row>
    <row r="276" spans="17:17" x14ac:dyDescent="0.25">
      <c r="Q276" s="25">
        <f>DO!B276</f>
        <v>0</v>
      </c>
    </row>
    <row r="277" spans="17:17" x14ac:dyDescent="0.25">
      <c r="Q277" s="25" t="str">
        <f>DO!B277</f>
        <v>Outcome 17</v>
      </c>
    </row>
    <row r="278" spans="17:17" x14ac:dyDescent="0.25">
      <c r="Q278" s="25">
        <f>DO!B278</f>
        <v>0</v>
      </c>
    </row>
    <row r="279" spans="17:17" x14ac:dyDescent="0.25">
      <c r="Q279" s="25">
        <f>DO!B279</f>
        <v>0</v>
      </c>
    </row>
    <row r="280" spans="17:17" x14ac:dyDescent="0.25">
      <c r="Q280" s="25">
        <f>DO!B280</f>
        <v>0</v>
      </c>
    </row>
    <row r="281" spans="17:17" x14ac:dyDescent="0.25">
      <c r="Q281" s="25">
        <f>DO!B281</f>
        <v>0</v>
      </c>
    </row>
    <row r="282" spans="17:17" x14ac:dyDescent="0.25">
      <c r="Q282" s="25">
        <f>DO!B282</f>
        <v>0</v>
      </c>
    </row>
    <row r="283" spans="17:17" x14ac:dyDescent="0.25">
      <c r="Q283" s="25">
        <f>DO!B283</f>
        <v>0</v>
      </c>
    </row>
    <row r="284" spans="17:17" x14ac:dyDescent="0.25">
      <c r="Q284" s="25">
        <f>DO!B284</f>
        <v>0</v>
      </c>
    </row>
    <row r="285" spans="17:17" x14ac:dyDescent="0.25">
      <c r="Q285" s="25">
        <f>DO!B285</f>
        <v>0</v>
      </c>
    </row>
    <row r="286" spans="17:17" x14ac:dyDescent="0.25">
      <c r="Q286" s="25">
        <f>DO!B286</f>
        <v>0</v>
      </c>
    </row>
    <row r="287" spans="17:17" x14ac:dyDescent="0.25">
      <c r="Q287" s="25">
        <f>DO!B287</f>
        <v>0</v>
      </c>
    </row>
    <row r="288" spans="17:17" x14ac:dyDescent="0.25">
      <c r="Q288" s="25">
        <f>DO!B288</f>
        <v>0</v>
      </c>
    </row>
    <row r="289" spans="17:17" x14ac:dyDescent="0.25">
      <c r="Q289" s="25">
        <f>DO!B289</f>
        <v>0</v>
      </c>
    </row>
    <row r="290" spans="17:17" x14ac:dyDescent="0.25">
      <c r="Q290" s="25">
        <f>DO!B290</f>
        <v>0</v>
      </c>
    </row>
    <row r="291" spans="17:17" x14ac:dyDescent="0.25">
      <c r="Q291" s="25">
        <f>DO!B291</f>
        <v>0</v>
      </c>
    </row>
    <row r="292" spans="17:17" x14ac:dyDescent="0.25">
      <c r="Q292" s="25" t="str">
        <f>DO!B292</f>
        <v>Outcome 18</v>
      </c>
    </row>
    <row r="293" spans="17:17" x14ac:dyDescent="0.25">
      <c r="Q293" s="25">
        <f>DO!B293</f>
        <v>0</v>
      </c>
    </row>
    <row r="294" spans="17:17" x14ac:dyDescent="0.25">
      <c r="Q294" s="25">
        <f>DO!B294</f>
        <v>0</v>
      </c>
    </row>
    <row r="295" spans="17:17" x14ac:dyDescent="0.25">
      <c r="Q295" s="25">
        <f>DO!B295</f>
        <v>0</v>
      </c>
    </row>
    <row r="296" spans="17:17" x14ac:dyDescent="0.25">
      <c r="Q296" s="25">
        <f>DO!B296</f>
        <v>0</v>
      </c>
    </row>
    <row r="297" spans="17:17" x14ac:dyDescent="0.25">
      <c r="Q297" s="25">
        <f>DO!B297</f>
        <v>0</v>
      </c>
    </row>
    <row r="298" spans="17:17" x14ac:dyDescent="0.25">
      <c r="Q298" s="25">
        <f>DO!B298</f>
        <v>0</v>
      </c>
    </row>
    <row r="299" spans="17:17" x14ac:dyDescent="0.25">
      <c r="Q299" s="25">
        <f>DO!B299</f>
        <v>0</v>
      </c>
    </row>
    <row r="300" spans="17:17" x14ac:dyDescent="0.25">
      <c r="Q300" s="25">
        <f>DO!B300</f>
        <v>0</v>
      </c>
    </row>
    <row r="301" spans="17:17" x14ac:dyDescent="0.25">
      <c r="Q301" s="25">
        <f>DO!B301</f>
        <v>0</v>
      </c>
    </row>
    <row r="302" spans="17:17" x14ac:dyDescent="0.25">
      <c r="Q302" s="25">
        <f>DO!B302</f>
        <v>0</v>
      </c>
    </row>
    <row r="303" spans="17:17" x14ac:dyDescent="0.25">
      <c r="Q303" s="25">
        <f>DO!B303</f>
        <v>0</v>
      </c>
    </row>
    <row r="304" spans="17:17" x14ac:dyDescent="0.25">
      <c r="Q304" s="25">
        <f>DO!B304</f>
        <v>0</v>
      </c>
    </row>
    <row r="305" spans="17:17" x14ac:dyDescent="0.25">
      <c r="Q305" s="25">
        <f>DO!B305</f>
        <v>0</v>
      </c>
    </row>
    <row r="306" spans="17:17" x14ac:dyDescent="0.25">
      <c r="Q306" s="25">
        <f>DO!B306</f>
        <v>0</v>
      </c>
    </row>
    <row r="307" spans="17:17" x14ac:dyDescent="0.25">
      <c r="Q307" s="25" t="str">
        <f>DO!B307</f>
        <v>Outcome 19</v>
      </c>
    </row>
    <row r="308" spans="17:17" x14ac:dyDescent="0.25">
      <c r="Q308" s="25">
        <f>DO!B308</f>
        <v>0</v>
      </c>
    </row>
    <row r="309" spans="17:17" x14ac:dyDescent="0.25">
      <c r="Q309" s="25">
        <f>DO!B309</f>
        <v>0</v>
      </c>
    </row>
    <row r="310" spans="17:17" x14ac:dyDescent="0.25">
      <c r="Q310" s="25">
        <f>DO!B310</f>
        <v>0</v>
      </c>
    </row>
    <row r="311" spans="17:17" x14ac:dyDescent="0.25">
      <c r="Q311" s="25">
        <f>DO!B311</f>
        <v>0</v>
      </c>
    </row>
    <row r="312" spans="17:17" x14ac:dyDescent="0.25">
      <c r="Q312" s="25">
        <f>DO!B312</f>
        <v>0</v>
      </c>
    </row>
    <row r="313" spans="17:17" x14ac:dyDescent="0.25">
      <c r="Q313" s="25">
        <f>DO!B313</f>
        <v>0</v>
      </c>
    </row>
    <row r="314" spans="17:17" x14ac:dyDescent="0.25">
      <c r="Q314" s="25">
        <f>DO!B314</f>
        <v>0</v>
      </c>
    </row>
    <row r="315" spans="17:17" x14ac:dyDescent="0.25">
      <c r="Q315" s="25">
        <f>DO!B315</f>
        <v>0</v>
      </c>
    </row>
    <row r="316" spans="17:17" x14ac:dyDescent="0.25">
      <c r="Q316" s="25">
        <f>DO!B316</f>
        <v>0</v>
      </c>
    </row>
    <row r="317" spans="17:17" x14ac:dyDescent="0.25">
      <c r="Q317" s="25">
        <f>DO!B317</f>
        <v>0</v>
      </c>
    </row>
    <row r="318" spans="17:17" x14ac:dyDescent="0.25">
      <c r="Q318" s="25">
        <f>DO!B318</f>
        <v>0</v>
      </c>
    </row>
    <row r="319" spans="17:17" x14ac:dyDescent="0.25">
      <c r="Q319" s="25">
        <f>DO!B319</f>
        <v>0</v>
      </c>
    </row>
    <row r="320" spans="17:17" x14ac:dyDescent="0.25">
      <c r="Q320" s="25">
        <f>DO!B320</f>
        <v>0</v>
      </c>
    </row>
    <row r="321" spans="17:17" x14ac:dyDescent="0.25">
      <c r="Q321" s="25">
        <f>DO!B321</f>
        <v>0</v>
      </c>
    </row>
    <row r="322" spans="17:17" x14ac:dyDescent="0.25">
      <c r="Q322" s="25" t="str">
        <f>DO!B322</f>
        <v>Outcome 20</v>
      </c>
    </row>
    <row r="323" spans="17:17" x14ac:dyDescent="0.25">
      <c r="Q323" s="25">
        <f>DO!B323</f>
        <v>0</v>
      </c>
    </row>
    <row r="324" spans="17:17" x14ac:dyDescent="0.25">
      <c r="Q324" s="25">
        <f>DO!B324</f>
        <v>0</v>
      </c>
    </row>
    <row r="325" spans="17:17" x14ac:dyDescent="0.25">
      <c r="Q325" s="25">
        <f>DO!B325</f>
        <v>0</v>
      </c>
    </row>
    <row r="326" spans="17:17" x14ac:dyDescent="0.25">
      <c r="Q326" s="25">
        <f>DO!B326</f>
        <v>0</v>
      </c>
    </row>
    <row r="327" spans="17:17" x14ac:dyDescent="0.25">
      <c r="Q327" s="25">
        <f>DO!B327</f>
        <v>0</v>
      </c>
    </row>
    <row r="328" spans="17:17" x14ac:dyDescent="0.25">
      <c r="Q328" s="25">
        <f>DO!B328</f>
        <v>0</v>
      </c>
    </row>
    <row r="329" spans="17:17" x14ac:dyDescent="0.25">
      <c r="Q329" s="25">
        <f>DO!B329</f>
        <v>0</v>
      </c>
    </row>
    <row r="330" spans="17:17" x14ac:dyDescent="0.25">
      <c r="Q330" s="25">
        <f>DO!B330</f>
        <v>0</v>
      </c>
    </row>
    <row r="331" spans="17:17" x14ac:dyDescent="0.25">
      <c r="Q331" s="25">
        <f>DO!B331</f>
        <v>0</v>
      </c>
    </row>
    <row r="332" spans="17:17" x14ac:dyDescent="0.25">
      <c r="Q332" s="25">
        <f>DO!B332</f>
        <v>0</v>
      </c>
    </row>
    <row r="333" spans="17:17" x14ac:dyDescent="0.25">
      <c r="Q333" s="25">
        <f>DO!B333</f>
        <v>0</v>
      </c>
    </row>
    <row r="334" spans="17:17" x14ac:dyDescent="0.25">
      <c r="Q334" s="25">
        <f>DO!B334</f>
        <v>0</v>
      </c>
    </row>
    <row r="335" spans="17:17" x14ac:dyDescent="0.25">
      <c r="Q335" s="25">
        <f>DO!B335</f>
        <v>0</v>
      </c>
    </row>
    <row r="336" spans="17:17" x14ac:dyDescent="0.25">
      <c r="Q336" s="25">
        <f>DO!B336</f>
        <v>0</v>
      </c>
    </row>
    <row r="337" spans="17:17" x14ac:dyDescent="0.25">
      <c r="Q337" s="25" t="str">
        <f>DO!B337</f>
        <v>Outcome 21</v>
      </c>
    </row>
    <row r="338" spans="17:17" x14ac:dyDescent="0.25">
      <c r="Q338" s="25">
        <f>DO!B338</f>
        <v>0</v>
      </c>
    </row>
    <row r="339" spans="17:17" x14ac:dyDescent="0.25">
      <c r="Q339" s="25">
        <f>DO!B339</f>
        <v>0</v>
      </c>
    </row>
    <row r="340" spans="17:17" x14ac:dyDescent="0.25">
      <c r="Q340" s="25">
        <f>DO!B340</f>
        <v>0</v>
      </c>
    </row>
    <row r="341" spans="17:17" x14ac:dyDescent="0.25">
      <c r="Q341" s="25">
        <f>DO!B341</f>
        <v>0</v>
      </c>
    </row>
    <row r="342" spans="17:17" x14ac:dyDescent="0.25">
      <c r="Q342" s="25">
        <f>DO!B342</f>
        <v>0</v>
      </c>
    </row>
    <row r="343" spans="17:17" x14ac:dyDescent="0.25">
      <c r="Q343" s="25">
        <f>DO!B343</f>
        <v>0</v>
      </c>
    </row>
    <row r="344" spans="17:17" x14ac:dyDescent="0.25">
      <c r="Q344" s="25">
        <f>DO!B344</f>
        <v>0</v>
      </c>
    </row>
    <row r="345" spans="17:17" x14ac:dyDescent="0.25">
      <c r="Q345" s="25">
        <f>DO!B345</f>
        <v>0</v>
      </c>
    </row>
    <row r="346" spans="17:17" x14ac:dyDescent="0.25">
      <c r="Q346" s="25">
        <f>DO!B346</f>
        <v>0</v>
      </c>
    </row>
    <row r="347" spans="17:17" x14ac:dyDescent="0.25">
      <c r="Q347" s="25">
        <f>DO!B347</f>
        <v>0</v>
      </c>
    </row>
    <row r="348" spans="17:17" x14ac:dyDescent="0.25">
      <c r="Q348" s="25">
        <f>DO!B348</f>
        <v>0</v>
      </c>
    </row>
    <row r="349" spans="17:17" x14ac:dyDescent="0.25">
      <c r="Q349" s="25">
        <f>DO!B349</f>
        <v>0</v>
      </c>
    </row>
    <row r="350" spans="17:17" x14ac:dyDescent="0.25">
      <c r="Q350" s="25">
        <f>DO!B350</f>
        <v>0</v>
      </c>
    </row>
    <row r="351" spans="17:17" x14ac:dyDescent="0.25">
      <c r="Q351" s="25">
        <f>DO!B351</f>
        <v>0</v>
      </c>
    </row>
    <row r="352" spans="17:17" x14ac:dyDescent="0.25">
      <c r="Q352" s="25" t="str">
        <f>DO!B352</f>
        <v>Outcome 22</v>
      </c>
    </row>
    <row r="353" spans="17:17" x14ac:dyDescent="0.25">
      <c r="Q353" s="25">
        <f>DO!B353</f>
        <v>0</v>
      </c>
    </row>
    <row r="354" spans="17:17" x14ac:dyDescent="0.25">
      <c r="Q354" s="25">
        <f>DO!B354</f>
        <v>0</v>
      </c>
    </row>
    <row r="355" spans="17:17" x14ac:dyDescent="0.25">
      <c r="Q355" s="25">
        <f>DO!B355</f>
        <v>0</v>
      </c>
    </row>
    <row r="356" spans="17:17" x14ac:dyDescent="0.25">
      <c r="Q356" s="25">
        <f>DO!B356</f>
        <v>0</v>
      </c>
    </row>
    <row r="357" spans="17:17" x14ac:dyDescent="0.25">
      <c r="Q357" s="25">
        <f>DO!B357</f>
        <v>0</v>
      </c>
    </row>
    <row r="358" spans="17:17" x14ac:dyDescent="0.25">
      <c r="Q358" s="25">
        <f>DO!B358</f>
        <v>0</v>
      </c>
    </row>
    <row r="359" spans="17:17" x14ac:dyDescent="0.25">
      <c r="Q359" s="25">
        <f>DO!B359</f>
        <v>0</v>
      </c>
    </row>
    <row r="360" spans="17:17" x14ac:dyDescent="0.25">
      <c r="Q360" s="25">
        <f>DO!B360</f>
        <v>0</v>
      </c>
    </row>
    <row r="361" spans="17:17" x14ac:dyDescent="0.25">
      <c r="Q361" s="25">
        <f>DO!B361</f>
        <v>0</v>
      </c>
    </row>
    <row r="362" spans="17:17" x14ac:dyDescent="0.25">
      <c r="Q362" s="25">
        <f>DO!B362</f>
        <v>0</v>
      </c>
    </row>
    <row r="363" spans="17:17" x14ac:dyDescent="0.25">
      <c r="Q363" s="25">
        <f>DO!B363</f>
        <v>0</v>
      </c>
    </row>
    <row r="364" spans="17:17" x14ac:dyDescent="0.25">
      <c r="Q364" s="25">
        <f>DO!B364</f>
        <v>0</v>
      </c>
    </row>
    <row r="365" spans="17:17" x14ac:dyDescent="0.25">
      <c r="Q365" s="25">
        <f>DO!B365</f>
        <v>0</v>
      </c>
    </row>
    <row r="366" spans="17:17" x14ac:dyDescent="0.25">
      <c r="Q366" s="25">
        <f>DO!B366</f>
        <v>0</v>
      </c>
    </row>
    <row r="367" spans="17:17" x14ac:dyDescent="0.25">
      <c r="Q367" s="25" t="str">
        <f>DO!B367</f>
        <v>Outcome 23</v>
      </c>
    </row>
    <row r="368" spans="17:17" x14ac:dyDescent="0.25">
      <c r="Q368" s="25">
        <f>DO!B368</f>
        <v>0</v>
      </c>
    </row>
    <row r="369" spans="17:17" x14ac:dyDescent="0.25">
      <c r="Q369" s="25">
        <f>DO!B369</f>
        <v>0</v>
      </c>
    </row>
    <row r="370" spans="17:17" x14ac:dyDescent="0.25">
      <c r="Q370" s="25">
        <f>DO!B370</f>
        <v>0</v>
      </c>
    </row>
    <row r="371" spans="17:17" x14ac:dyDescent="0.25">
      <c r="Q371" s="25">
        <f>DO!B371</f>
        <v>0</v>
      </c>
    </row>
    <row r="372" spans="17:17" x14ac:dyDescent="0.25">
      <c r="Q372" s="25">
        <f>DO!B372</f>
        <v>0</v>
      </c>
    </row>
    <row r="373" spans="17:17" x14ac:dyDescent="0.25">
      <c r="Q373" s="25">
        <f>DO!B373</f>
        <v>0</v>
      </c>
    </row>
    <row r="374" spans="17:17" x14ac:dyDescent="0.25">
      <c r="Q374" s="25">
        <f>DO!B374</f>
        <v>0</v>
      </c>
    </row>
    <row r="375" spans="17:17" x14ac:dyDescent="0.25">
      <c r="Q375" s="25">
        <f>DO!B375</f>
        <v>0</v>
      </c>
    </row>
    <row r="376" spans="17:17" x14ac:dyDescent="0.25">
      <c r="Q376" s="25">
        <f>DO!B376</f>
        <v>0</v>
      </c>
    </row>
    <row r="377" spans="17:17" x14ac:dyDescent="0.25">
      <c r="Q377" s="25">
        <f>DO!B377</f>
        <v>0</v>
      </c>
    </row>
    <row r="378" spans="17:17" x14ac:dyDescent="0.25">
      <c r="Q378" s="25">
        <f>DO!B378</f>
        <v>0</v>
      </c>
    </row>
    <row r="379" spans="17:17" x14ac:dyDescent="0.25">
      <c r="Q379" s="25">
        <f>DO!B379</f>
        <v>0</v>
      </c>
    </row>
    <row r="380" spans="17:17" x14ac:dyDescent="0.25">
      <c r="Q380" s="25">
        <f>DO!B380</f>
        <v>0</v>
      </c>
    </row>
    <row r="381" spans="17:17" x14ac:dyDescent="0.25">
      <c r="Q381" s="25">
        <f>DO!B381</f>
        <v>0</v>
      </c>
    </row>
    <row r="382" spans="17:17" x14ac:dyDescent="0.25">
      <c r="Q382" s="25" t="str">
        <f>DO!B382</f>
        <v>Outcome 24</v>
      </c>
    </row>
    <row r="383" spans="17:17" x14ac:dyDescent="0.25">
      <c r="Q383" s="25">
        <f>DO!B383</f>
        <v>0</v>
      </c>
    </row>
    <row r="384" spans="17:17" x14ac:dyDescent="0.25">
      <c r="Q384" s="25">
        <f>DO!B384</f>
        <v>0</v>
      </c>
    </row>
    <row r="385" spans="17:17" x14ac:dyDescent="0.25">
      <c r="Q385" s="25">
        <f>DO!B385</f>
        <v>0</v>
      </c>
    </row>
    <row r="386" spans="17:17" x14ac:dyDescent="0.25">
      <c r="Q386" s="25">
        <f>DO!B386</f>
        <v>0</v>
      </c>
    </row>
    <row r="387" spans="17:17" x14ac:dyDescent="0.25">
      <c r="Q387" s="25">
        <f>DO!B387</f>
        <v>0</v>
      </c>
    </row>
    <row r="388" spans="17:17" x14ac:dyDescent="0.25">
      <c r="Q388" s="25">
        <f>DO!B388</f>
        <v>0</v>
      </c>
    </row>
    <row r="389" spans="17:17" x14ac:dyDescent="0.25">
      <c r="Q389" s="25">
        <f>DO!B389</f>
        <v>0</v>
      </c>
    </row>
    <row r="390" spans="17:17" x14ac:dyDescent="0.25">
      <c r="Q390" s="25">
        <f>DO!B390</f>
        <v>0</v>
      </c>
    </row>
    <row r="391" spans="17:17" x14ac:dyDescent="0.25">
      <c r="Q391" s="25">
        <f>DO!B391</f>
        <v>0</v>
      </c>
    </row>
    <row r="392" spans="17:17" x14ac:dyDescent="0.25">
      <c r="Q392" s="25">
        <f>DO!B392</f>
        <v>0</v>
      </c>
    </row>
    <row r="393" spans="17:17" x14ac:dyDescent="0.25">
      <c r="Q393" s="25">
        <f>DO!B393</f>
        <v>0</v>
      </c>
    </row>
    <row r="394" spans="17:17" x14ac:dyDescent="0.25">
      <c r="Q394" s="25">
        <f>DO!B394</f>
        <v>0</v>
      </c>
    </row>
    <row r="395" spans="17:17" x14ac:dyDescent="0.25">
      <c r="Q395" s="25">
        <f>DO!B395</f>
        <v>0</v>
      </c>
    </row>
    <row r="396" spans="17:17" x14ac:dyDescent="0.25">
      <c r="Q396" s="25">
        <f>DO!B396</f>
        <v>0</v>
      </c>
    </row>
    <row r="397" spans="17:17" x14ac:dyDescent="0.25">
      <c r="Q397" s="25" t="str">
        <f>DO!B397</f>
        <v>Outcome 25</v>
      </c>
    </row>
    <row r="398" spans="17:17" x14ac:dyDescent="0.25">
      <c r="Q398" s="25">
        <f>DO!B398</f>
        <v>0</v>
      </c>
    </row>
    <row r="399" spans="17:17" x14ac:dyDescent="0.25">
      <c r="Q399" s="25">
        <f>DO!B399</f>
        <v>0</v>
      </c>
    </row>
    <row r="400" spans="17:17" x14ac:dyDescent="0.25">
      <c r="Q400" s="25">
        <f>DO!B400</f>
        <v>0</v>
      </c>
    </row>
    <row r="401" spans="17:17" x14ac:dyDescent="0.25">
      <c r="Q401" s="25">
        <f>DO!B401</f>
        <v>0</v>
      </c>
    </row>
    <row r="402" spans="17:17" x14ac:dyDescent="0.25">
      <c r="Q402" s="25">
        <f>DO!B402</f>
        <v>0</v>
      </c>
    </row>
    <row r="403" spans="17:17" x14ac:dyDescent="0.25">
      <c r="Q403" s="25">
        <f>DO!B403</f>
        <v>0</v>
      </c>
    </row>
    <row r="404" spans="17:17" x14ac:dyDescent="0.25">
      <c r="Q404" s="25">
        <f>DO!B404</f>
        <v>0</v>
      </c>
    </row>
    <row r="405" spans="17:17" x14ac:dyDescent="0.25">
      <c r="Q405" s="25">
        <f>DO!B405</f>
        <v>0</v>
      </c>
    </row>
    <row r="406" spans="17:17" x14ac:dyDescent="0.25">
      <c r="Q406" s="25">
        <f>DO!B406</f>
        <v>0</v>
      </c>
    </row>
    <row r="407" spans="17:17" x14ac:dyDescent="0.25">
      <c r="Q407" s="25">
        <f>DO!B407</f>
        <v>0</v>
      </c>
    </row>
    <row r="408" spans="17:17" x14ac:dyDescent="0.25">
      <c r="Q408" s="25">
        <f>DO!B408</f>
        <v>0</v>
      </c>
    </row>
    <row r="409" spans="17:17" x14ac:dyDescent="0.25">
      <c r="Q409" s="25">
        <f>DO!B409</f>
        <v>0</v>
      </c>
    </row>
    <row r="410" spans="17:17" x14ac:dyDescent="0.25">
      <c r="Q410" s="25">
        <f>DO!B410</f>
        <v>0</v>
      </c>
    </row>
    <row r="411" spans="17:17" x14ac:dyDescent="0.25">
      <c r="Q411" s="25">
        <f>DO!B411</f>
        <v>0</v>
      </c>
    </row>
    <row r="412" spans="17:17" x14ac:dyDescent="0.25">
      <c r="Q412" s="25" t="str">
        <f>DO!B412</f>
        <v>Outcome 26</v>
      </c>
    </row>
    <row r="413" spans="17:17" x14ac:dyDescent="0.25">
      <c r="Q413" s="25">
        <f>DO!B413</f>
        <v>0</v>
      </c>
    </row>
    <row r="414" spans="17:17" x14ac:dyDescent="0.25">
      <c r="Q414" s="25">
        <f>DO!B414</f>
        <v>0</v>
      </c>
    </row>
    <row r="415" spans="17:17" x14ac:dyDescent="0.25">
      <c r="Q415" s="25">
        <f>DO!B415</f>
        <v>0</v>
      </c>
    </row>
    <row r="416" spans="17:17" x14ac:dyDescent="0.25">
      <c r="Q416" s="25">
        <f>DO!B416</f>
        <v>0</v>
      </c>
    </row>
    <row r="417" spans="17:17" x14ac:dyDescent="0.25">
      <c r="Q417" s="25">
        <f>DO!B417</f>
        <v>0</v>
      </c>
    </row>
    <row r="418" spans="17:17" x14ac:dyDescent="0.25">
      <c r="Q418" s="25">
        <f>DO!B418</f>
        <v>0</v>
      </c>
    </row>
    <row r="419" spans="17:17" x14ac:dyDescent="0.25">
      <c r="Q419" s="25">
        <f>DO!B419</f>
        <v>0</v>
      </c>
    </row>
    <row r="420" spans="17:17" x14ac:dyDescent="0.25">
      <c r="Q420" s="25">
        <f>DO!B420</f>
        <v>0</v>
      </c>
    </row>
    <row r="421" spans="17:17" x14ac:dyDescent="0.25">
      <c r="Q421" s="25">
        <f>DO!B421</f>
        <v>0</v>
      </c>
    </row>
    <row r="422" spans="17:17" x14ac:dyDescent="0.25">
      <c r="Q422" s="25">
        <f>DO!B422</f>
        <v>0</v>
      </c>
    </row>
    <row r="423" spans="17:17" x14ac:dyDescent="0.25">
      <c r="Q423" s="25">
        <f>DO!B423</f>
        <v>0</v>
      </c>
    </row>
    <row r="424" spans="17:17" x14ac:dyDescent="0.25">
      <c r="Q424" s="25">
        <f>DO!B424</f>
        <v>0</v>
      </c>
    </row>
    <row r="425" spans="17:17" x14ac:dyDescent="0.25">
      <c r="Q425" s="25">
        <f>DO!B425</f>
        <v>0</v>
      </c>
    </row>
    <row r="426" spans="17:17" x14ac:dyDescent="0.25">
      <c r="Q426" s="25">
        <f>DO!B426</f>
        <v>0</v>
      </c>
    </row>
    <row r="427" spans="17:17" x14ac:dyDescent="0.25">
      <c r="Q427" s="25" t="str">
        <f>DO!B427</f>
        <v>Outcome 27</v>
      </c>
    </row>
    <row r="428" spans="17:17" x14ac:dyDescent="0.25">
      <c r="Q428" s="25">
        <f>DO!B428</f>
        <v>0</v>
      </c>
    </row>
    <row r="429" spans="17:17" x14ac:dyDescent="0.25">
      <c r="Q429" s="25">
        <f>DO!B429</f>
        <v>0</v>
      </c>
    </row>
    <row r="430" spans="17:17" x14ac:dyDescent="0.25">
      <c r="Q430" s="25">
        <f>DO!B430</f>
        <v>0</v>
      </c>
    </row>
    <row r="431" spans="17:17" x14ac:dyDescent="0.25">
      <c r="Q431" s="25">
        <f>DO!B431</f>
        <v>0</v>
      </c>
    </row>
    <row r="432" spans="17:17" x14ac:dyDescent="0.25">
      <c r="Q432" s="25">
        <f>DO!B432</f>
        <v>0</v>
      </c>
    </row>
    <row r="433" spans="17:17" x14ac:dyDescent="0.25">
      <c r="Q433" s="25">
        <f>DO!B433</f>
        <v>0</v>
      </c>
    </row>
    <row r="434" spans="17:17" x14ac:dyDescent="0.25">
      <c r="Q434" s="25">
        <f>DO!B434</f>
        <v>0</v>
      </c>
    </row>
    <row r="435" spans="17:17" x14ac:dyDescent="0.25">
      <c r="Q435" s="25">
        <f>DO!B435</f>
        <v>0</v>
      </c>
    </row>
    <row r="436" spans="17:17" x14ac:dyDescent="0.25">
      <c r="Q436" s="25">
        <f>DO!B436</f>
        <v>0</v>
      </c>
    </row>
    <row r="437" spans="17:17" x14ac:dyDescent="0.25">
      <c r="Q437" s="25">
        <f>DO!B437</f>
        <v>0</v>
      </c>
    </row>
    <row r="438" spans="17:17" x14ac:dyDescent="0.25">
      <c r="Q438" s="25">
        <f>DO!B438</f>
        <v>0</v>
      </c>
    </row>
    <row r="439" spans="17:17" x14ac:dyDescent="0.25">
      <c r="Q439" s="25">
        <f>DO!B439</f>
        <v>0</v>
      </c>
    </row>
    <row r="440" spans="17:17" x14ac:dyDescent="0.25">
      <c r="Q440" s="25">
        <f>DO!B440</f>
        <v>0</v>
      </c>
    </row>
    <row r="441" spans="17:17" x14ac:dyDescent="0.25">
      <c r="Q441" s="25">
        <f>DO!B441</f>
        <v>0</v>
      </c>
    </row>
    <row r="442" spans="17:17" x14ac:dyDescent="0.25">
      <c r="Q442" s="25" t="str">
        <f>DO!B442</f>
        <v>Outcome 28</v>
      </c>
    </row>
    <row r="443" spans="17:17" x14ac:dyDescent="0.25">
      <c r="Q443" s="25">
        <f>DO!B443</f>
        <v>0</v>
      </c>
    </row>
    <row r="444" spans="17:17" x14ac:dyDescent="0.25">
      <c r="Q444" s="25">
        <f>DO!B444</f>
        <v>0</v>
      </c>
    </row>
    <row r="445" spans="17:17" x14ac:dyDescent="0.25">
      <c r="Q445" s="25">
        <f>DO!B445</f>
        <v>0</v>
      </c>
    </row>
    <row r="446" spans="17:17" x14ac:dyDescent="0.25">
      <c r="Q446" s="25">
        <f>DO!B446</f>
        <v>0</v>
      </c>
    </row>
    <row r="447" spans="17:17" x14ac:dyDescent="0.25">
      <c r="Q447" s="25">
        <f>DO!B447</f>
        <v>0</v>
      </c>
    </row>
    <row r="448" spans="17:17" x14ac:dyDescent="0.25">
      <c r="Q448" s="25">
        <f>DO!B448</f>
        <v>0</v>
      </c>
    </row>
    <row r="449" spans="17:17" x14ac:dyDescent="0.25">
      <c r="Q449" s="25">
        <f>DO!B449</f>
        <v>0</v>
      </c>
    </row>
    <row r="450" spans="17:17" x14ac:dyDescent="0.25">
      <c r="Q450" s="25">
        <f>DO!B450</f>
        <v>0</v>
      </c>
    </row>
    <row r="451" spans="17:17" x14ac:dyDescent="0.25">
      <c r="Q451" s="25">
        <f>DO!B451</f>
        <v>0</v>
      </c>
    </row>
    <row r="452" spans="17:17" x14ac:dyDescent="0.25">
      <c r="Q452" s="25">
        <f>DO!B452</f>
        <v>0</v>
      </c>
    </row>
    <row r="453" spans="17:17" x14ac:dyDescent="0.25">
      <c r="Q453" s="25">
        <f>DO!B453</f>
        <v>0</v>
      </c>
    </row>
    <row r="454" spans="17:17" x14ac:dyDescent="0.25">
      <c r="Q454" s="25">
        <f>DO!B454</f>
        <v>0</v>
      </c>
    </row>
    <row r="455" spans="17:17" x14ac:dyDescent="0.25">
      <c r="Q455" s="25">
        <f>DO!B455</f>
        <v>0</v>
      </c>
    </row>
    <row r="456" spans="17:17" x14ac:dyDescent="0.25">
      <c r="Q456" s="25">
        <f>DO!B456</f>
        <v>0</v>
      </c>
    </row>
    <row r="457" spans="17:17" x14ac:dyDescent="0.25">
      <c r="Q457" s="25" t="str">
        <f>DO!B457</f>
        <v>Outcome 29</v>
      </c>
    </row>
    <row r="458" spans="17:17" x14ac:dyDescent="0.25">
      <c r="Q458" s="25">
        <f>DO!B458</f>
        <v>0</v>
      </c>
    </row>
    <row r="459" spans="17:17" x14ac:dyDescent="0.25">
      <c r="Q459" s="25">
        <f>DO!B459</f>
        <v>0</v>
      </c>
    </row>
    <row r="460" spans="17:17" x14ac:dyDescent="0.25">
      <c r="Q460" s="25">
        <f>DO!B460</f>
        <v>0</v>
      </c>
    </row>
    <row r="461" spans="17:17" x14ac:dyDescent="0.25">
      <c r="Q461" s="25">
        <f>DO!B461</f>
        <v>0</v>
      </c>
    </row>
    <row r="462" spans="17:17" x14ac:dyDescent="0.25">
      <c r="Q462" s="25">
        <f>DO!B462</f>
        <v>0</v>
      </c>
    </row>
    <row r="463" spans="17:17" x14ac:dyDescent="0.25">
      <c r="Q463" s="25">
        <f>DO!B463</f>
        <v>0</v>
      </c>
    </row>
    <row r="464" spans="17:17" x14ac:dyDescent="0.25">
      <c r="Q464" s="25">
        <f>DO!B464</f>
        <v>0</v>
      </c>
    </row>
    <row r="465" spans="17:17" x14ac:dyDescent="0.25">
      <c r="Q465" s="25">
        <f>DO!B465</f>
        <v>0</v>
      </c>
    </row>
    <row r="466" spans="17:17" x14ac:dyDescent="0.25">
      <c r="Q466" s="25">
        <f>DO!B466</f>
        <v>0</v>
      </c>
    </row>
    <row r="467" spans="17:17" x14ac:dyDescent="0.25">
      <c r="Q467" s="25">
        <f>DO!B467</f>
        <v>0</v>
      </c>
    </row>
    <row r="468" spans="17:17" x14ac:dyDescent="0.25">
      <c r="Q468" s="25">
        <f>DO!B468</f>
        <v>0</v>
      </c>
    </row>
    <row r="469" spans="17:17" x14ac:dyDescent="0.25">
      <c r="Q469" s="25">
        <f>DO!B469</f>
        <v>0</v>
      </c>
    </row>
    <row r="470" spans="17:17" x14ac:dyDescent="0.25">
      <c r="Q470" s="25">
        <f>DO!B470</f>
        <v>0</v>
      </c>
    </row>
    <row r="471" spans="17:17" x14ac:dyDescent="0.25">
      <c r="Q471" s="25">
        <f>DO!B471</f>
        <v>0</v>
      </c>
    </row>
    <row r="472" spans="17:17" x14ac:dyDescent="0.25">
      <c r="Q472" s="25" t="str">
        <f>DO!B472</f>
        <v>Outcome 30</v>
      </c>
    </row>
    <row r="473" spans="17:17" x14ac:dyDescent="0.25">
      <c r="Q473" s="25">
        <f>DO!B473</f>
        <v>0</v>
      </c>
    </row>
    <row r="474" spans="17:17" x14ac:dyDescent="0.25">
      <c r="Q474" s="25">
        <f>DO!B474</f>
        <v>0</v>
      </c>
    </row>
    <row r="475" spans="17:17" x14ac:dyDescent="0.25">
      <c r="Q475" s="25">
        <f>DO!B475</f>
        <v>0</v>
      </c>
    </row>
    <row r="476" spans="17:17" x14ac:dyDescent="0.25">
      <c r="Q476" s="25">
        <f>DO!B476</f>
        <v>0</v>
      </c>
    </row>
    <row r="477" spans="17:17" x14ac:dyDescent="0.25">
      <c r="Q477" s="25">
        <f>DO!B477</f>
        <v>0</v>
      </c>
    </row>
    <row r="478" spans="17:17" x14ac:dyDescent="0.25">
      <c r="Q478" s="25">
        <f>DO!B478</f>
        <v>0</v>
      </c>
    </row>
    <row r="479" spans="17:17" x14ac:dyDescent="0.25">
      <c r="Q479" s="25">
        <f>DO!B479</f>
        <v>0</v>
      </c>
    </row>
    <row r="480" spans="17:17" x14ac:dyDescent="0.25">
      <c r="Q480" s="25">
        <f>DO!B480</f>
        <v>0</v>
      </c>
    </row>
    <row r="481" spans="17:17" x14ac:dyDescent="0.25">
      <c r="Q481" s="25">
        <f>DO!B481</f>
        <v>0</v>
      </c>
    </row>
    <row r="482" spans="17:17" x14ac:dyDescent="0.25">
      <c r="Q482" s="25">
        <f>DO!B482</f>
        <v>0</v>
      </c>
    </row>
    <row r="483" spans="17:17" x14ac:dyDescent="0.25">
      <c r="Q483" s="25">
        <f>DO!B483</f>
        <v>0</v>
      </c>
    </row>
    <row r="484" spans="17:17" x14ac:dyDescent="0.25">
      <c r="Q484" s="25">
        <f>DO!B484</f>
        <v>0</v>
      </c>
    </row>
    <row r="485" spans="17:17" x14ac:dyDescent="0.25">
      <c r="Q485" s="25">
        <f>DO!B485</f>
        <v>0</v>
      </c>
    </row>
    <row r="486" spans="17:17" x14ac:dyDescent="0.25">
      <c r="Q486" s="25">
        <f>DO!B486</f>
        <v>0</v>
      </c>
    </row>
    <row r="487" spans="17:17" x14ac:dyDescent="0.25">
      <c r="Q487" s="25" t="str">
        <f>DO!B487</f>
        <v>Outcome 31</v>
      </c>
    </row>
    <row r="488" spans="17:17" x14ac:dyDescent="0.25">
      <c r="Q488" s="25">
        <f>DO!B488</f>
        <v>0</v>
      </c>
    </row>
    <row r="489" spans="17:17" x14ac:dyDescent="0.25">
      <c r="Q489" s="25">
        <f>DO!B489</f>
        <v>0</v>
      </c>
    </row>
    <row r="490" spans="17:17" x14ac:dyDescent="0.25">
      <c r="Q490" s="25">
        <f>DO!B490</f>
        <v>0</v>
      </c>
    </row>
    <row r="491" spans="17:17" x14ac:dyDescent="0.25">
      <c r="Q491" s="25">
        <f>DO!B491</f>
        <v>0</v>
      </c>
    </row>
    <row r="492" spans="17:17" x14ac:dyDescent="0.25">
      <c r="Q492" s="25">
        <f>DO!B492</f>
        <v>0</v>
      </c>
    </row>
    <row r="493" spans="17:17" x14ac:dyDescent="0.25">
      <c r="Q493" s="25">
        <f>DO!B493</f>
        <v>0</v>
      </c>
    </row>
    <row r="494" spans="17:17" x14ac:dyDescent="0.25">
      <c r="Q494" s="25">
        <f>DO!B494</f>
        <v>0</v>
      </c>
    </row>
    <row r="495" spans="17:17" x14ac:dyDescent="0.25">
      <c r="Q495" s="25">
        <f>DO!B495</f>
        <v>0</v>
      </c>
    </row>
    <row r="496" spans="17:17" x14ac:dyDescent="0.25">
      <c r="Q496" s="25">
        <f>DO!B496</f>
        <v>0</v>
      </c>
    </row>
    <row r="497" spans="17:17" x14ac:dyDescent="0.25">
      <c r="Q497" s="25">
        <f>DO!B497</f>
        <v>0</v>
      </c>
    </row>
    <row r="498" spans="17:17" x14ac:dyDescent="0.25">
      <c r="Q498" s="25">
        <f>DO!B498</f>
        <v>0</v>
      </c>
    </row>
    <row r="499" spans="17:17" x14ac:dyDescent="0.25">
      <c r="Q499" s="25">
        <f>DO!B499</f>
        <v>0</v>
      </c>
    </row>
    <row r="500" spans="17:17" x14ac:dyDescent="0.25">
      <c r="Q500" s="25">
        <f>DO!B500</f>
        <v>0</v>
      </c>
    </row>
    <row r="501" spans="17:17" x14ac:dyDescent="0.25">
      <c r="Q501" s="25">
        <f>DO!B501</f>
        <v>0</v>
      </c>
    </row>
    <row r="502" spans="17:17" x14ac:dyDescent="0.25">
      <c r="Q502" s="25" t="str">
        <f>DO!B502</f>
        <v>Outcome 32</v>
      </c>
    </row>
    <row r="503" spans="17:17" x14ac:dyDescent="0.25">
      <c r="Q503" s="25">
        <f>DO!B503</f>
        <v>0</v>
      </c>
    </row>
    <row r="504" spans="17:17" x14ac:dyDescent="0.25">
      <c r="Q504" s="25">
        <f>DO!B504</f>
        <v>0</v>
      </c>
    </row>
    <row r="505" spans="17:17" x14ac:dyDescent="0.25">
      <c r="Q505" s="25">
        <f>DO!B505</f>
        <v>0</v>
      </c>
    </row>
    <row r="506" spans="17:17" x14ac:dyDescent="0.25">
      <c r="Q506" s="25">
        <f>DO!B506</f>
        <v>0</v>
      </c>
    </row>
    <row r="507" spans="17:17" x14ac:dyDescent="0.25">
      <c r="Q507" s="25">
        <f>DO!B507</f>
        <v>0</v>
      </c>
    </row>
    <row r="508" spans="17:17" x14ac:dyDescent="0.25">
      <c r="Q508" s="25">
        <f>DO!B508</f>
        <v>0</v>
      </c>
    </row>
    <row r="509" spans="17:17" x14ac:dyDescent="0.25">
      <c r="Q509" s="25">
        <f>DO!B509</f>
        <v>0</v>
      </c>
    </row>
    <row r="510" spans="17:17" x14ac:dyDescent="0.25">
      <c r="Q510" s="25">
        <f>DO!B510</f>
        <v>0</v>
      </c>
    </row>
    <row r="511" spans="17:17" x14ac:dyDescent="0.25">
      <c r="Q511" s="25">
        <f>DO!B511</f>
        <v>0</v>
      </c>
    </row>
    <row r="512" spans="17:17" x14ac:dyDescent="0.25">
      <c r="Q512" s="25">
        <f>DO!B512</f>
        <v>0</v>
      </c>
    </row>
    <row r="513" spans="17:17" x14ac:dyDescent="0.25">
      <c r="Q513" s="25">
        <f>DO!B513</f>
        <v>0</v>
      </c>
    </row>
    <row r="514" spans="17:17" x14ac:dyDescent="0.25">
      <c r="Q514" s="25">
        <f>DO!B514</f>
        <v>0</v>
      </c>
    </row>
    <row r="515" spans="17:17" x14ac:dyDescent="0.25">
      <c r="Q515" s="25">
        <f>DO!B515</f>
        <v>0</v>
      </c>
    </row>
    <row r="516" spans="17:17" x14ac:dyDescent="0.25">
      <c r="Q516" s="25">
        <f>DO!B516</f>
        <v>0</v>
      </c>
    </row>
    <row r="517" spans="17:17" x14ac:dyDescent="0.25">
      <c r="Q517" s="25" t="str">
        <f>DO!B517</f>
        <v>Outcome 33</v>
      </c>
    </row>
    <row r="518" spans="17:17" x14ac:dyDescent="0.25">
      <c r="Q518" s="25">
        <f>DO!B518</f>
        <v>0</v>
      </c>
    </row>
    <row r="519" spans="17:17" x14ac:dyDescent="0.25">
      <c r="Q519" s="25">
        <f>DO!B519</f>
        <v>0</v>
      </c>
    </row>
    <row r="520" spans="17:17" x14ac:dyDescent="0.25">
      <c r="Q520" s="25">
        <f>DO!B520</f>
        <v>0</v>
      </c>
    </row>
    <row r="521" spans="17:17" x14ac:dyDescent="0.25">
      <c r="Q521" s="25">
        <f>DO!B521</f>
        <v>0</v>
      </c>
    </row>
    <row r="522" spans="17:17" x14ac:dyDescent="0.25">
      <c r="Q522" s="25">
        <f>DO!B522</f>
        <v>0</v>
      </c>
    </row>
    <row r="523" spans="17:17" x14ac:dyDescent="0.25">
      <c r="Q523" s="25">
        <f>DO!B523</f>
        <v>0</v>
      </c>
    </row>
    <row r="524" spans="17:17" x14ac:dyDescent="0.25">
      <c r="Q524" s="25">
        <f>DO!B524</f>
        <v>0</v>
      </c>
    </row>
    <row r="525" spans="17:17" x14ac:dyDescent="0.25">
      <c r="Q525" s="25">
        <f>DO!B525</f>
        <v>0</v>
      </c>
    </row>
    <row r="526" spans="17:17" x14ac:dyDescent="0.25">
      <c r="Q526" s="25">
        <f>DO!B526</f>
        <v>0</v>
      </c>
    </row>
    <row r="527" spans="17:17" x14ac:dyDescent="0.25">
      <c r="Q527" s="25">
        <f>DO!B527</f>
        <v>0</v>
      </c>
    </row>
    <row r="528" spans="17:17" x14ac:dyDescent="0.25">
      <c r="Q528" s="25">
        <f>DO!B528</f>
        <v>0</v>
      </c>
    </row>
    <row r="529" spans="17:17" x14ac:dyDescent="0.25">
      <c r="Q529" s="25">
        <f>DO!B529</f>
        <v>0</v>
      </c>
    </row>
    <row r="530" spans="17:17" x14ac:dyDescent="0.25">
      <c r="Q530" s="25">
        <f>DO!B530</f>
        <v>0</v>
      </c>
    </row>
    <row r="531" spans="17:17" x14ac:dyDescent="0.25">
      <c r="Q531" s="25">
        <f>DO!B531</f>
        <v>0</v>
      </c>
    </row>
    <row r="532" spans="17:17" x14ac:dyDescent="0.25">
      <c r="Q532" s="25" t="str">
        <f>DO!B532</f>
        <v>Outcome 34</v>
      </c>
    </row>
    <row r="533" spans="17:17" x14ac:dyDescent="0.25">
      <c r="Q533" s="25">
        <f>DO!B533</f>
        <v>0</v>
      </c>
    </row>
    <row r="534" spans="17:17" x14ac:dyDescent="0.25">
      <c r="Q534" s="25">
        <f>DO!B534</f>
        <v>0</v>
      </c>
    </row>
    <row r="535" spans="17:17" x14ac:dyDescent="0.25">
      <c r="Q535" s="25">
        <f>DO!B535</f>
        <v>0</v>
      </c>
    </row>
    <row r="536" spans="17:17" x14ac:dyDescent="0.25">
      <c r="Q536" s="25">
        <f>DO!B536</f>
        <v>0</v>
      </c>
    </row>
    <row r="537" spans="17:17" x14ac:dyDescent="0.25">
      <c r="Q537" s="25">
        <f>DO!B537</f>
        <v>0</v>
      </c>
    </row>
    <row r="538" spans="17:17" x14ac:dyDescent="0.25">
      <c r="Q538" s="25">
        <f>DO!B538</f>
        <v>0</v>
      </c>
    </row>
    <row r="539" spans="17:17" x14ac:dyDescent="0.25">
      <c r="Q539" s="25">
        <f>DO!B539</f>
        <v>0</v>
      </c>
    </row>
    <row r="540" spans="17:17" x14ac:dyDescent="0.25">
      <c r="Q540" s="25">
        <f>DO!B540</f>
        <v>0</v>
      </c>
    </row>
    <row r="541" spans="17:17" x14ac:dyDescent="0.25">
      <c r="Q541" s="25">
        <f>DO!B541</f>
        <v>0</v>
      </c>
    </row>
    <row r="542" spans="17:17" x14ac:dyDescent="0.25">
      <c r="Q542" s="25">
        <f>DO!B542</f>
        <v>0</v>
      </c>
    </row>
    <row r="543" spans="17:17" x14ac:dyDescent="0.25">
      <c r="Q543" s="25">
        <f>DO!B543</f>
        <v>0</v>
      </c>
    </row>
    <row r="544" spans="17:17" x14ac:dyDescent="0.25">
      <c r="Q544" s="25">
        <f>DO!B544</f>
        <v>0</v>
      </c>
    </row>
    <row r="545" spans="17:17" x14ac:dyDescent="0.25">
      <c r="Q545" s="25">
        <f>DO!B545</f>
        <v>0</v>
      </c>
    </row>
    <row r="546" spans="17:17" x14ac:dyDescent="0.25">
      <c r="Q546" s="25">
        <f>DO!B546</f>
        <v>0</v>
      </c>
    </row>
    <row r="547" spans="17:17" x14ac:dyDescent="0.25">
      <c r="Q547" s="25" t="str">
        <f>DO!B547</f>
        <v>Outcome 35</v>
      </c>
    </row>
    <row r="548" spans="17:17" x14ac:dyDescent="0.25">
      <c r="Q548" s="25">
        <f>DO!B548</f>
        <v>0</v>
      </c>
    </row>
    <row r="549" spans="17:17" x14ac:dyDescent="0.25">
      <c r="Q549" s="25">
        <f>DO!B549</f>
        <v>0</v>
      </c>
    </row>
    <row r="550" spans="17:17" x14ac:dyDescent="0.25">
      <c r="Q550" s="25">
        <f>DO!B550</f>
        <v>0</v>
      </c>
    </row>
    <row r="551" spans="17:17" x14ac:dyDescent="0.25">
      <c r="Q551" s="25">
        <f>DO!B551</f>
        <v>0</v>
      </c>
    </row>
    <row r="552" spans="17:17" x14ac:dyDescent="0.25">
      <c r="Q552" s="25">
        <f>DO!B552</f>
        <v>0</v>
      </c>
    </row>
    <row r="553" spans="17:17" x14ac:dyDescent="0.25">
      <c r="Q553" s="25">
        <f>DO!B553</f>
        <v>0</v>
      </c>
    </row>
    <row r="554" spans="17:17" x14ac:dyDescent="0.25">
      <c r="Q554" s="25">
        <f>DO!B554</f>
        <v>0</v>
      </c>
    </row>
    <row r="555" spans="17:17" x14ac:dyDescent="0.25">
      <c r="Q555" s="25">
        <f>DO!B555</f>
        <v>0</v>
      </c>
    </row>
    <row r="556" spans="17:17" x14ac:dyDescent="0.25">
      <c r="Q556" s="25">
        <f>DO!B556</f>
        <v>0</v>
      </c>
    </row>
    <row r="557" spans="17:17" x14ac:dyDescent="0.25">
      <c r="Q557" s="25">
        <f>DO!B557</f>
        <v>0</v>
      </c>
    </row>
    <row r="558" spans="17:17" x14ac:dyDescent="0.25">
      <c r="Q558" s="25">
        <f>DO!B558</f>
        <v>0</v>
      </c>
    </row>
    <row r="559" spans="17:17" x14ac:dyDescent="0.25">
      <c r="Q559" s="25">
        <f>DO!B559</f>
        <v>0</v>
      </c>
    </row>
    <row r="560" spans="17:17" x14ac:dyDescent="0.25">
      <c r="Q560" s="25">
        <f>DO!B560</f>
        <v>0</v>
      </c>
    </row>
    <row r="561" spans="17:17" x14ac:dyDescent="0.25">
      <c r="Q561" s="25">
        <f>DO!B561</f>
        <v>0</v>
      </c>
    </row>
    <row r="562" spans="17:17" x14ac:dyDescent="0.25">
      <c r="Q562" s="25" t="str">
        <f>DO!B562</f>
        <v>Outcome 36</v>
      </c>
    </row>
    <row r="563" spans="17:17" x14ac:dyDescent="0.25">
      <c r="Q563" s="25">
        <f>DO!B563</f>
        <v>0</v>
      </c>
    </row>
    <row r="564" spans="17:17" x14ac:dyDescent="0.25">
      <c r="Q564" s="25">
        <f>DO!B564</f>
        <v>0</v>
      </c>
    </row>
    <row r="565" spans="17:17" x14ac:dyDescent="0.25">
      <c r="Q565" s="25">
        <f>DO!B565</f>
        <v>0</v>
      </c>
    </row>
    <row r="566" spans="17:17" x14ac:dyDescent="0.25">
      <c r="Q566" s="25">
        <f>DO!B566</f>
        <v>0</v>
      </c>
    </row>
    <row r="567" spans="17:17" x14ac:dyDescent="0.25">
      <c r="Q567" s="25">
        <f>DO!B567</f>
        <v>0</v>
      </c>
    </row>
    <row r="568" spans="17:17" x14ac:dyDescent="0.25">
      <c r="Q568" s="25">
        <f>DO!B568</f>
        <v>0</v>
      </c>
    </row>
    <row r="569" spans="17:17" x14ac:dyDescent="0.25">
      <c r="Q569" s="25">
        <f>DO!B569</f>
        <v>0</v>
      </c>
    </row>
    <row r="570" spans="17:17" x14ac:dyDescent="0.25">
      <c r="Q570" s="25">
        <f>DO!B570</f>
        <v>0</v>
      </c>
    </row>
    <row r="571" spans="17:17" x14ac:dyDescent="0.25">
      <c r="Q571" s="25">
        <f>DO!B571</f>
        <v>0</v>
      </c>
    </row>
    <row r="572" spans="17:17" x14ac:dyDescent="0.25">
      <c r="Q572" s="25">
        <f>DO!B572</f>
        <v>0</v>
      </c>
    </row>
    <row r="573" spans="17:17" x14ac:dyDescent="0.25">
      <c r="Q573" s="25">
        <f>DO!B573</f>
        <v>0</v>
      </c>
    </row>
    <row r="574" spans="17:17" x14ac:dyDescent="0.25">
      <c r="Q574" s="25">
        <f>DO!B574</f>
        <v>0</v>
      </c>
    </row>
    <row r="575" spans="17:17" x14ac:dyDescent="0.25">
      <c r="Q575" s="25">
        <f>DO!B575</f>
        <v>0</v>
      </c>
    </row>
    <row r="576" spans="17:17" x14ac:dyDescent="0.25">
      <c r="Q576" s="25">
        <f>DO!B576</f>
        <v>0</v>
      </c>
    </row>
    <row r="577" spans="17:17" x14ac:dyDescent="0.25">
      <c r="Q577" s="25" t="str">
        <f>DO!B577</f>
        <v>Outcome 37</v>
      </c>
    </row>
    <row r="578" spans="17:17" x14ac:dyDescent="0.25">
      <c r="Q578" s="25">
        <f>DO!B578</f>
        <v>0</v>
      </c>
    </row>
    <row r="579" spans="17:17" x14ac:dyDescent="0.25">
      <c r="Q579" s="25">
        <f>DO!B579</f>
        <v>0</v>
      </c>
    </row>
    <row r="580" spans="17:17" x14ac:dyDescent="0.25">
      <c r="Q580" s="25">
        <f>DO!B580</f>
        <v>0</v>
      </c>
    </row>
    <row r="581" spans="17:17" x14ac:dyDescent="0.25">
      <c r="Q581" s="25">
        <f>DO!B581</f>
        <v>0</v>
      </c>
    </row>
    <row r="582" spans="17:17" x14ac:dyDescent="0.25">
      <c r="Q582" s="25">
        <f>DO!B582</f>
        <v>0</v>
      </c>
    </row>
    <row r="583" spans="17:17" x14ac:dyDescent="0.25">
      <c r="Q583" s="25">
        <f>DO!B583</f>
        <v>0</v>
      </c>
    </row>
    <row r="584" spans="17:17" x14ac:dyDescent="0.25">
      <c r="Q584" s="25">
        <f>DO!B584</f>
        <v>0</v>
      </c>
    </row>
    <row r="585" spans="17:17" x14ac:dyDescent="0.25">
      <c r="Q585" s="25">
        <f>DO!B585</f>
        <v>0</v>
      </c>
    </row>
    <row r="586" spans="17:17" x14ac:dyDescent="0.25">
      <c r="Q586" s="25">
        <f>DO!B586</f>
        <v>0</v>
      </c>
    </row>
    <row r="587" spans="17:17" x14ac:dyDescent="0.25">
      <c r="Q587" s="25">
        <f>DO!B587</f>
        <v>0</v>
      </c>
    </row>
    <row r="588" spans="17:17" x14ac:dyDescent="0.25">
      <c r="Q588" s="25">
        <f>DO!B588</f>
        <v>0</v>
      </c>
    </row>
    <row r="589" spans="17:17" x14ac:dyDescent="0.25">
      <c r="Q589" s="25">
        <f>DO!B589</f>
        <v>0</v>
      </c>
    </row>
    <row r="590" spans="17:17" x14ac:dyDescent="0.25">
      <c r="Q590" s="25">
        <f>DO!B590</f>
        <v>0</v>
      </c>
    </row>
    <row r="591" spans="17:17" x14ac:dyDescent="0.25">
      <c r="Q591" s="25">
        <f>DO!B591</f>
        <v>0</v>
      </c>
    </row>
    <row r="592" spans="17:17" x14ac:dyDescent="0.25">
      <c r="Q592" s="25" t="str">
        <f>DO!B592</f>
        <v>Outcome 38</v>
      </c>
    </row>
    <row r="593" spans="17:17" x14ac:dyDescent="0.25">
      <c r="Q593" s="25">
        <f>DO!B593</f>
        <v>0</v>
      </c>
    </row>
    <row r="594" spans="17:17" x14ac:dyDescent="0.25">
      <c r="Q594" s="25">
        <f>DO!B594</f>
        <v>0</v>
      </c>
    </row>
    <row r="595" spans="17:17" x14ac:dyDescent="0.25">
      <c r="Q595" s="25">
        <f>DO!B595</f>
        <v>0</v>
      </c>
    </row>
    <row r="596" spans="17:17" x14ac:dyDescent="0.25">
      <c r="Q596" s="25">
        <f>DO!B596</f>
        <v>0</v>
      </c>
    </row>
    <row r="597" spans="17:17" x14ac:dyDescent="0.25">
      <c r="Q597" s="25">
        <f>DO!B597</f>
        <v>0</v>
      </c>
    </row>
    <row r="598" spans="17:17" x14ac:dyDescent="0.25">
      <c r="Q598" s="25">
        <f>DO!B598</f>
        <v>0</v>
      </c>
    </row>
    <row r="599" spans="17:17" x14ac:dyDescent="0.25">
      <c r="Q599" s="25">
        <f>DO!B599</f>
        <v>0</v>
      </c>
    </row>
    <row r="600" spans="17:17" x14ac:dyDescent="0.25">
      <c r="Q600" s="25">
        <f>DO!B600</f>
        <v>0</v>
      </c>
    </row>
    <row r="601" spans="17:17" x14ac:dyDescent="0.25">
      <c r="Q601" s="25">
        <f>DO!B601</f>
        <v>0</v>
      </c>
    </row>
    <row r="602" spans="17:17" x14ac:dyDescent="0.25">
      <c r="Q602" s="25">
        <f>DO!B602</f>
        <v>0</v>
      </c>
    </row>
    <row r="603" spans="17:17" x14ac:dyDescent="0.25">
      <c r="Q603" s="25">
        <f>DO!B603</f>
        <v>0</v>
      </c>
    </row>
    <row r="604" spans="17:17" x14ac:dyDescent="0.25">
      <c r="Q604" s="25">
        <f>DO!B604</f>
        <v>0</v>
      </c>
    </row>
    <row r="605" spans="17:17" x14ac:dyDescent="0.25">
      <c r="Q605" s="25">
        <f>DO!B605</f>
        <v>0</v>
      </c>
    </row>
    <row r="606" spans="17:17" x14ac:dyDescent="0.25">
      <c r="Q606" s="25">
        <f>DO!B606</f>
        <v>0</v>
      </c>
    </row>
    <row r="607" spans="17:17" x14ac:dyDescent="0.25">
      <c r="Q607" s="25" t="str">
        <f>DO!B607</f>
        <v>Outcome 39</v>
      </c>
    </row>
    <row r="608" spans="17:17" x14ac:dyDescent="0.25">
      <c r="Q608" s="25">
        <f>DO!B608</f>
        <v>0</v>
      </c>
    </row>
    <row r="609" spans="17:17" x14ac:dyDescent="0.25">
      <c r="Q609" s="25">
        <f>DO!B609</f>
        <v>0</v>
      </c>
    </row>
    <row r="610" spans="17:17" x14ac:dyDescent="0.25">
      <c r="Q610" s="25">
        <f>DO!B610</f>
        <v>0</v>
      </c>
    </row>
    <row r="611" spans="17:17" x14ac:dyDescent="0.25">
      <c r="Q611" s="25">
        <f>DO!B611</f>
        <v>0</v>
      </c>
    </row>
    <row r="612" spans="17:17" x14ac:dyDescent="0.25">
      <c r="Q612" s="25">
        <f>DO!B612</f>
        <v>0</v>
      </c>
    </row>
    <row r="613" spans="17:17" x14ac:dyDescent="0.25">
      <c r="Q613" s="25">
        <f>DO!B613</f>
        <v>0</v>
      </c>
    </row>
    <row r="614" spans="17:17" x14ac:dyDescent="0.25">
      <c r="Q614" s="25">
        <f>DO!B614</f>
        <v>0</v>
      </c>
    </row>
    <row r="615" spans="17:17" x14ac:dyDescent="0.25">
      <c r="Q615" s="25">
        <f>DO!B615</f>
        <v>0</v>
      </c>
    </row>
    <row r="616" spans="17:17" x14ac:dyDescent="0.25">
      <c r="Q616" s="25">
        <f>DO!B616</f>
        <v>0</v>
      </c>
    </row>
    <row r="617" spans="17:17" x14ac:dyDescent="0.25">
      <c r="Q617" s="25">
        <f>DO!B617</f>
        <v>0</v>
      </c>
    </row>
    <row r="618" spans="17:17" x14ac:dyDescent="0.25">
      <c r="Q618" s="25">
        <f>DO!B618</f>
        <v>0</v>
      </c>
    </row>
    <row r="619" spans="17:17" x14ac:dyDescent="0.25">
      <c r="Q619" s="25">
        <f>DO!B619</f>
        <v>0</v>
      </c>
    </row>
    <row r="620" spans="17:17" x14ac:dyDescent="0.25">
      <c r="Q620" s="25">
        <f>DO!B620</f>
        <v>0</v>
      </c>
    </row>
    <row r="621" spans="17:17" x14ac:dyDescent="0.25">
      <c r="Q621" s="25">
        <f>DO!B621</f>
        <v>0</v>
      </c>
    </row>
    <row r="622" spans="17:17" x14ac:dyDescent="0.25">
      <c r="Q622" s="25" t="str">
        <f>DO!B622</f>
        <v>Outcome 40</v>
      </c>
    </row>
    <row r="623" spans="17:17" x14ac:dyDescent="0.25">
      <c r="Q623" s="25">
        <f>DO!B623</f>
        <v>0</v>
      </c>
    </row>
    <row r="624" spans="17:17" x14ac:dyDescent="0.25">
      <c r="Q624" s="25">
        <f>DO!B624</f>
        <v>0</v>
      </c>
    </row>
    <row r="625" spans="17:17" x14ac:dyDescent="0.25">
      <c r="Q625" s="25">
        <f>DO!B625</f>
        <v>0</v>
      </c>
    </row>
    <row r="626" spans="17:17" x14ac:dyDescent="0.25">
      <c r="Q626" s="25">
        <f>DO!B626</f>
        <v>0</v>
      </c>
    </row>
    <row r="627" spans="17:17" x14ac:dyDescent="0.25">
      <c r="Q627" s="25">
        <f>DO!B627</f>
        <v>0</v>
      </c>
    </row>
    <row r="628" spans="17:17" x14ac:dyDescent="0.25">
      <c r="Q628" s="25">
        <f>DO!B628</f>
        <v>0</v>
      </c>
    </row>
    <row r="629" spans="17:17" x14ac:dyDescent="0.25">
      <c r="Q629" s="25">
        <f>DO!B629</f>
        <v>0</v>
      </c>
    </row>
    <row r="630" spans="17:17" x14ac:dyDescent="0.25">
      <c r="Q630" s="25">
        <f>DO!B630</f>
        <v>0</v>
      </c>
    </row>
    <row r="631" spans="17:17" x14ac:dyDescent="0.25">
      <c r="Q631" s="25">
        <f>DO!B631</f>
        <v>0</v>
      </c>
    </row>
    <row r="632" spans="17:17" x14ac:dyDescent="0.25">
      <c r="Q632" s="25">
        <f>DO!B632</f>
        <v>0</v>
      </c>
    </row>
    <row r="633" spans="17:17" x14ac:dyDescent="0.25">
      <c r="Q633" s="25">
        <f>DO!B633</f>
        <v>0</v>
      </c>
    </row>
    <row r="634" spans="17:17" x14ac:dyDescent="0.25">
      <c r="Q634" s="25">
        <f>DO!B634</f>
        <v>0</v>
      </c>
    </row>
    <row r="635" spans="17:17" x14ac:dyDescent="0.25">
      <c r="Q635" s="25">
        <f>DO!B635</f>
        <v>0</v>
      </c>
    </row>
    <row r="636" spans="17:17" x14ac:dyDescent="0.25">
      <c r="Q636" s="25">
        <f>DO!B636</f>
        <v>0</v>
      </c>
    </row>
    <row r="637" spans="17:17" x14ac:dyDescent="0.25">
      <c r="Q637" s="25">
        <f>DO!B637</f>
        <v>0</v>
      </c>
    </row>
    <row r="638" spans="17:17" x14ac:dyDescent="0.25">
      <c r="Q638" s="25">
        <f>DO!B638</f>
        <v>0</v>
      </c>
    </row>
    <row r="639" spans="17:17" x14ac:dyDescent="0.25">
      <c r="Q639" s="25">
        <f>DO!B639</f>
        <v>0</v>
      </c>
    </row>
    <row r="640" spans="17:17" x14ac:dyDescent="0.25">
      <c r="Q640" s="25">
        <f>DO!B640</f>
        <v>0</v>
      </c>
    </row>
    <row r="641" spans="17:17" x14ac:dyDescent="0.25">
      <c r="Q641" s="25">
        <f>DO!B641</f>
        <v>0</v>
      </c>
    </row>
    <row r="642" spans="17:17" x14ac:dyDescent="0.25">
      <c r="Q642" s="25">
        <f>DO!B642</f>
        <v>0</v>
      </c>
    </row>
    <row r="643" spans="17:17" x14ac:dyDescent="0.25">
      <c r="Q643" s="25">
        <f>DO!B643</f>
        <v>0</v>
      </c>
    </row>
    <row r="644" spans="17:17" x14ac:dyDescent="0.25">
      <c r="Q644" s="25">
        <f>DO!B644</f>
        <v>0</v>
      </c>
    </row>
    <row r="645" spans="17:17" x14ac:dyDescent="0.25">
      <c r="Q645" s="25">
        <f>DO!B645</f>
        <v>0</v>
      </c>
    </row>
    <row r="646" spans="17:17" x14ac:dyDescent="0.25">
      <c r="Q646" s="25">
        <f>DO!B646</f>
        <v>0</v>
      </c>
    </row>
    <row r="647" spans="17:17" x14ac:dyDescent="0.25">
      <c r="Q647" s="25">
        <f>DO!B647</f>
        <v>0</v>
      </c>
    </row>
    <row r="648" spans="17:17" x14ac:dyDescent="0.25">
      <c r="Q648" s="25">
        <f>DO!B648</f>
        <v>0</v>
      </c>
    </row>
    <row r="649" spans="17:17" x14ac:dyDescent="0.25">
      <c r="Q649" s="25">
        <f>DO!B649</f>
        <v>0</v>
      </c>
    </row>
    <row r="650" spans="17:17" x14ac:dyDescent="0.25">
      <c r="Q650" s="25">
        <f>DO!B650</f>
        <v>0</v>
      </c>
    </row>
    <row r="651" spans="17:17" x14ac:dyDescent="0.25">
      <c r="Q651" s="25">
        <f>DO!B651</f>
        <v>0</v>
      </c>
    </row>
    <row r="652" spans="17:17" x14ac:dyDescent="0.25">
      <c r="Q652" s="25">
        <f>DO!B652</f>
        <v>0</v>
      </c>
    </row>
    <row r="653" spans="17:17" x14ac:dyDescent="0.25">
      <c r="Q653" s="25">
        <f>DO!B653</f>
        <v>0</v>
      </c>
    </row>
    <row r="654" spans="17:17" x14ac:dyDescent="0.25">
      <c r="Q654" s="25">
        <f>DO!B654</f>
        <v>0</v>
      </c>
    </row>
    <row r="655" spans="17:17" x14ac:dyDescent="0.25">
      <c r="Q655" s="25">
        <f>DO!B655</f>
        <v>0</v>
      </c>
    </row>
    <row r="656" spans="17:17" x14ac:dyDescent="0.25">
      <c r="Q656" s="25">
        <f>DO!B656</f>
        <v>0</v>
      </c>
    </row>
    <row r="657" spans="17:17" x14ac:dyDescent="0.25">
      <c r="Q657" s="25">
        <f>DO!B657</f>
        <v>0</v>
      </c>
    </row>
    <row r="658" spans="17:17" x14ac:dyDescent="0.25">
      <c r="Q658" s="25">
        <f>DO!B658</f>
        <v>0</v>
      </c>
    </row>
    <row r="659" spans="17:17" x14ac:dyDescent="0.25">
      <c r="Q659" s="25">
        <f>DO!B659</f>
        <v>0</v>
      </c>
    </row>
    <row r="660" spans="17:17" x14ac:dyDescent="0.25">
      <c r="Q660" s="25">
        <f>DO!B660</f>
        <v>0</v>
      </c>
    </row>
    <row r="661" spans="17:17" x14ac:dyDescent="0.25">
      <c r="Q661" s="25">
        <f>DO!B661</f>
        <v>0</v>
      </c>
    </row>
    <row r="662" spans="17:17" x14ac:dyDescent="0.25">
      <c r="Q662" s="25">
        <f>DO!B662</f>
        <v>0</v>
      </c>
    </row>
    <row r="663" spans="17:17" x14ac:dyDescent="0.25">
      <c r="Q663" s="25">
        <f>DO!B663</f>
        <v>0</v>
      </c>
    </row>
    <row r="664" spans="17:17" x14ac:dyDescent="0.25">
      <c r="Q664" s="25">
        <f>DO!B664</f>
        <v>0</v>
      </c>
    </row>
    <row r="665" spans="17:17" x14ac:dyDescent="0.25">
      <c r="Q665" s="25">
        <f>DO!B665</f>
        <v>0</v>
      </c>
    </row>
    <row r="666" spans="17:17" x14ac:dyDescent="0.25">
      <c r="Q666" s="25">
        <f>DO!B666</f>
        <v>0</v>
      </c>
    </row>
    <row r="667" spans="17:17" x14ac:dyDescent="0.25">
      <c r="Q667" s="25">
        <f>DO!B667</f>
        <v>0</v>
      </c>
    </row>
    <row r="668" spans="17:17" x14ac:dyDescent="0.25">
      <c r="Q668" s="25">
        <f>DO!B668</f>
        <v>0</v>
      </c>
    </row>
    <row r="669" spans="17:17" x14ac:dyDescent="0.25">
      <c r="Q669" s="25">
        <f>DO!B669</f>
        <v>0</v>
      </c>
    </row>
    <row r="670" spans="17:17" x14ac:dyDescent="0.25">
      <c r="Q670" s="25">
        <f>DO!B670</f>
        <v>0</v>
      </c>
    </row>
    <row r="671" spans="17:17" x14ac:dyDescent="0.25">
      <c r="Q671" s="25">
        <f>DO!B671</f>
        <v>0</v>
      </c>
    </row>
    <row r="672" spans="17:17" x14ac:dyDescent="0.25">
      <c r="Q672" s="25">
        <f>DO!B672</f>
        <v>0</v>
      </c>
    </row>
    <row r="673" spans="17:17" x14ac:dyDescent="0.25">
      <c r="Q673" s="25">
        <f>DO!B673</f>
        <v>0</v>
      </c>
    </row>
    <row r="674" spans="17:17" x14ac:dyDescent="0.25">
      <c r="Q674" s="25">
        <f>DO!B674</f>
        <v>0</v>
      </c>
    </row>
    <row r="675" spans="17:17" x14ac:dyDescent="0.25">
      <c r="Q675" s="25">
        <f>DO!B675</f>
        <v>0</v>
      </c>
    </row>
    <row r="676" spans="17:17" x14ac:dyDescent="0.25">
      <c r="Q676" s="25">
        <f>DO!B676</f>
        <v>0</v>
      </c>
    </row>
    <row r="677" spans="17:17" x14ac:dyDescent="0.25">
      <c r="Q677" s="25">
        <f>DO!B677</f>
        <v>0</v>
      </c>
    </row>
    <row r="678" spans="17:17" x14ac:dyDescent="0.25">
      <c r="Q678" s="25">
        <f>DO!B678</f>
        <v>0</v>
      </c>
    </row>
    <row r="679" spans="17:17" x14ac:dyDescent="0.25">
      <c r="Q679" s="25">
        <f>DO!B679</f>
        <v>0</v>
      </c>
    </row>
    <row r="680" spans="17:17" x14ac:dyDescent="0.25">
      <c r="Q680" s="25">
        <f>DO!B680</f>
        <v>0</v>
      </c>
    </row>
    <row r="681" spans="17:17" x14ac:dyDescent="0.25">
      <c r="Q681" s="25">
        <f>DO!B681</f>
        <v>0</v>
      </c>
    </row>
    <row r="682" spans="17:17" x14ac:dyDescent="0.25">
      <c r="Q682" s="25">
        <f>DO!B682</f>
        <v>0</v>
      </c>
    </row>
    <row r="683" spans="17:17" x14ac:dyDescent="0.25">
      <c r="Q683" s="25">
        <f>DO!B683</f>
        <v>0</v>
      </c>
    </row>
    <row r="684" spans="17:17" x14ac:dyDescent="0.25">
      <c r="Q684" s="25">
        <f>DO!B684</f>
        <v>0</v>
      </c>
    </row>
    <row r="685" spans="17:17" x14ac:dyDescent="0.25">
      <c r="Q685" s="25">
        <f>DO!B685</f>
        <v>0</v>
      </c>
    </row>
    <row r="686" spans="17:17" x14ac:dyDescent="0.25">
      <c r="Q686" s="25">
        <f>DO!B686</f>
        <v>0</v>
      </c>
    </row>
    <row r="687" spans="17:17" x14ac:dyDescent="0.25">
      <c r="Q687" s="25">
        <f>DO!B687</f>
        <v>0</v>
      </c>
    </row>
    <row r="688" spans="17:17" x14ac:dyDescent="0.25">
      <c r="Q688" s="25">
        <f>DO!B688</f>
        <v>0</v>
      </c>
    </row>
    <row r="689" spans="17:17" x14ac:dyDescent="0.25">
      <c r="Q689" s="25">
        <f>DO!B689</f>
        <v>0</v>
      </c>
    </row>
    <row r="690" spans="17:17" x14ac:dyDescent="0.25">
      <c r="Q690" s="25">
        <f>DO!B690</f>
        <v>0</v>
      </c>
    </row>
    <row r="691" spans="17:17" x14ac:dyDescent="0.25">
      <c r="Q691" s="25">
        <f>DO!B691</f>
        <v>0</v>
      </c>
    </row>
    <row r="692" spans="17:17" x14ac:dyDescent="0.25">
      <c r="Q692" s="25">
        <f>DO!B692</f>
        <v>0</v>
      </c>
    </row>
    <row r="693" spans="17:17" x14ac:dyDescent="0.25">
      <c r="Q693" s="25">
        <f>DO!B693</f>
        <v>0</v>
      </c>
    </row>
    <row r="694" spans="17:17" x14ac:dyDescent="0.25">
      <c r="Q694" s="25">
        <f>DO!B694</f>
        <v>0</v>
      </c>
    </row>
    <row r="695" spans="17:17" x14ac:dyDescent="0.25">
      <c r="Q695" s="25">
        <f>DO!B695</f>
        <v>0</v>
      </c>
    </row>
    <row r="696" spans="17:17" x14ac:dyDescent="0.25">
      <c r="Q696" s="25">
        <f>DO!B696</f>
        <v>0</v>
      </c>
    </row>
    <row r="697" spans="17:17" x14ac:dyDescent="0.25">
      <c r="Q697" s="25">
        <f>DO!B697</f>
        <v>0</v>
      </c>
    </row>
    <row r="698" spans="17:17" x14ac:dyDescent="0.25">
      <c r="Q698" s="25">
        <f>DO!B698</f>
        <v>0</v>
      </c>
    </row>
    <row r="699" spans="17:17" x14ac:dyDescent="0.25">
      <c r="Q699" s="25">
        <f>DO!B699</f>
        <v>0</v>
      </c>
    </row>
    <row r="700" spans="17:17" x14ac:dyDescent="0.25">
      <c r="Q700" s="25">
        <f>DO!B700</f>
        <v>0</v>
      </c>
    </row>
    <row r="701" spans="17:17" x14ac:dyDescent="0.25">
      <c r="Q701" s="25">
        <f>DO!B701</f>
        <v>0</v>
      </c>
    </row>
    <row r="702" spans="17:17" x14ac:dyDescent="0.25">
      <c r="Q702" s="25">
        <f>DO!B702</f>
        <v>0</v>
      </c>
    </row>
    <row r="703" spans="17:17" x14ac:dyDescent="0.25">
      <c r="Q703" s="25">
        <f>DO!B703</f>
        <v>0</v>
      </c>
    </row>
    <row r="704" spans="17:17" x14ac:dyDescent="0.25">
      <c r="Q704" s="25">
        <f>DO!B704</f>
        <v>0</v>
      </c>
    </row>
    <row r="705" spans="17:17" x14ac:dyDescent="0.25">
      <c r="Q705" s="25">
        <f>DO!B705</f>
        <v>0</v>
      </c>
    </row>
    <row r="706" spans="17:17" x14ac:dyDescent="0.25">
      <c r="Q706" s="25">
        <f>DO!B706</f>
        <v>0</v>
      </c>
    </row>
    <row r="707" spans="17:17" x14ac:dyDescent="0.25">
      <c r="Q707" s="25">
        <f>DO!B707</f>
        <v>0</v>
      </c>
    </row>
    <row r="708" spans="17:17" x14ac:dyDescent="0.25">
      <c r="Q708" s="25">
        <f>DO!B708</f>
        <v>0</v>
      </c>
    </row>
    <row r="709" spans="17:17" x14ac:dyDescent="0.25">
      <c r="Q709" s="25">
        <f>DO!B709</f>
        <v>0</v>
      </c>
    </row>
    <row r="710" spans="17:17" x14ac:dyDescent="0.25">
      <c r="Q710" s="25">
        <f>DO!B710</f>
        <v>0</v>
      </c>
    </row>
    <row r="711" spans="17:17" x14ac:dyDescent="0.25">
      <c r="Q711" s="25">
        <f>DO!B711</f>
        <v>0</v>
      </c>
    </row>
    <row r="712" spans="17:17" x14ac:dyDescent="0.25">
      <c r="Q712" s="25">
        <f>DO!B712</f>
        <v>0</v>
      </c>
    </row>
    <row r="713" spans="17:17" x14ac:dyDescent="0.25">
      <c r="Q713" s="25">
        <f>DO!B713</f>
        <v>0</v>
      </c>
    </row>
    <row r="714" spans="17:17" x14ac:dyDescent="0.25">
      <c r="Q714" s="25">
        <f>DO!B714</f>
        <v>0</v>
      </c>
    </row>
    <row r="715" spans="17:17" x14ac:dyDescent="0.25">
      <c r="Q715" s="25">
        <f>DO!B715</f>
        <v>0</v>
      </c>
    </row>
    <row r="716" spans="17:17" x14ac:dyDescent="0.25">
      <c r="Q716" s="25">
        <f>DO!B716</f>
        <v>0</v>
      </c>
    </row>
    <row r="717" spans="17:17" x14ac:dyDescent="0.25">
      <c r="Q717" s="25">
        <f>DO!B717</f>
        <v>0</v>
      </c>
    </row>
    <row r="718" spans="17:17" x14ac:dyDescent="0.25">
      <c r="Q718" s="25">
        <f>DO!B718</f>
        <v>0</v>
      </c>
    </row>
    <row r="719" spans="17:17" x14ac:dyDescent="0.25">
      <c r="Q719" s="25">
        <f>DO!B719</f>
        <v>0</v>
      </c>
    </row>
    <row r="720" spans="17:17" x14ac:dyDescent="0.25">
      <c r="Q720" s="25">
        <f>DO!B720</f>
        <v>0</v>
      </c>
    </row>
    <row r="721" spans="17:17" x14ac:dyDescent="0.25">
      <c r="Q721" s="25">
        <f>DO!B721</f>
        <v>0</v>
      </c>
    </row>
    <row r="722" spans="17:17" x14ac:dyDescent="0.25">
      <c r="Q722" s="25">
        <f>DO!B722</f>
        <v>0</v>
      </c>
    </row>
    <row r="723" spans="17:17" x14ac:dyDescent="0.25">
      <c r="Q723" s="25">
        <f>DO!B723</f>
        <v>0</v>
      </c>
    </row>
    <row r="724" spans="17:17" x14ac:dyDescent="0.25">
      <c r="Q724" s="25">
        <f>DO!B724</f>
        <v>0</v>
      </c>
    </row>
    <row r="725" spans="17:17" x14ac:dyDescent="0.25">
      <c r="Q725" s="25">
        <f>DO!B725</f>
        <v>0</v>
      </c>
    </row>
    <row r="726" spans="17:17" x14ac:dyDescent="0.25">
      <c r="Q726" s="25">
        <f>DO!B726</f>
        <v>0</v>
      </c>
    </row>
    <row r="727" spans="17:17" x14ac:dyDescent="0.25">
      <c r="Q727" s="25">
        <f>DO!B727</f>
        <v>0</v>
      </c>
    </row>
    <row r="728" spans="17:17" x14ac:dyDescent="0.25">
      <c r="Q728" s="25">
        <f>DO!B728</f>
        <v>0</v>
      </c>
    </row>
    <row r="729" spans="17:17" x14ac:dyDescent="0.25">
      <c r="Q729" s="25">
        <f>DO!B729</f>
        <v>0</v>
      </c>
    </row>
    <row r="730" spans="17:17" x14ac:dyDescent="0.25">
      <c r="Q730" s="25">
        <f>DO!B730</f>
        <v>0</v>
      </c>
    </row>
    <row r="731" spans="17:17" x14ac:dyDescent="0.25">
      <c r="Q731" s="25">
        <f>DO!B731</f>
        <v>0</v>
      </c>
    </row>
    <row r="732" spans="17:17" x14ac:dyDescent="0.25">
      <c r="Q732" s="25">
        <f>DO!B732</f>
        <v>0</v>
      </c>
    </row>
    <row r="733" spans="17:17" x14ac:dyDescent="0.25">
      <c r="Q733" s="25">
        <f>DO!B733</f>
        <v>0</v>
      </c>
    </row>
    <row r="734" spans="17:17" x14ac:dyDescent="0.25">
      <c r="Q734" s="25">
        <f>DO!B734</f>
        <v>0</v>
      </c>
    </row>
    <row r="735" spans="17:17" x14ac:dyDescent="0.25">
      <c r="Q735" s="25">
        <f>DO!B735</f>
        <v>0</v>
      </c>
    </row>
    <row r="736" spans="17:17" x14ac:dyDescent="0.25">
      <c r="Q736" s="25">
        <f>DO!B736</f>
        <v>0</v>
      </c>
    </row>
    <row r="737" spans="17:17" x14ac:dyDescent="0.25">
      <c r="Q737" s="25">
        <f>DO!B737</f>
        <v>0</v>
      </c>
    </row>
    <row r="738" spans="17:17" x14ac:dyDescent="0.25">
      <c r="Q738" s="25">
        <f>DO!B738</f>
        <v>0</v>
      </c>
    </row>
    <row r="739" spans="17:17" x14ac:dyDescent="0.25">
      <c r="Q739" s="25">
        <f>DO!B739</f>
        <v>0</v>
      </c>
    </row>
    <row r="740" spans="17:17" x14ac:dyDescent="0.25">
      <c r="Q740" s="25">
        <f>DO!B740</f>
        <v>0</v>
      </c>
    </row>
    <row r="741" spans="17:17" x14ac:dyDescent="0.25">
      <c r="Q741" s="25">
        <f>DO!B741</f>
        <v>0</v>
      </c>
    </row>
    <row r="742" spans="17:17" x14ac:dyDescent="0.25">
      <c r="Q742" s="25">
        <f>DO!B742</f>
        <v>0</v>
      </c>
    </row>
    <row r="743" spans="17:17" x14ac:dyDescent="0.25">
      <c r="Q743" s="25">
        <f>DO!B743</f>
        <v>0</v>
      </c>
    </row>
    <row r="744" spans="17:17" x14ac:dyDescent="0.25">
      <c r="Q744" s="25">
        <f>DO!B744</f>
        <v>0</v>
      </c>
    </row>
    <row r="745" spans="17:17" x14ac:dyDescent="0.25">
      <c r="Q745" s="25">
        <f>DO!B745</f>
        <v>0</v>
      </c>
    </row>
    <row r="746" spans="17:17" x14ac:dyDescent="0.25">
      <c r="Q746" s="25">
        <f>DO!B746</f>
        <v>0</v>
      </c>
    </row>
    <row r="747" spans="17:17" x14ac:dyDescent="0.25">
      <c r="Q747" s="25">
        <f>DO!B747</f>
        <v>0</v>
      </c>
    </row>
    <row r="748" spans="17:17" x14ac:dyDescent="0.25">
      <c r="Q748" s="25">
        <f>DO!B748</f>
        <v>0</v>
      </c>
    </row>
    <row r="749" spans="17:17" x14ac:dyDescent="0.25">
      <c r="Q749" s="25">
        <f>DO!B749</f>
        <v>0</v>
      </c>
    </row>
    <row r="750" spans="17:17" x14ac:dyDescent="0.25">
      <c r="Q750" s="25">
        <f>DO!B750</f>
        <v>0</v>
      </c>
    </row>
    <row r="751" spans="17:17" x14ac:dyDescent="0.25">
      <c r="Q751" s="25">
        <f>DO!B751</f>
        <v>0</v>
      </c>
    </row>
    <row r="752" spans="17:17" x14ac:dyDescent="0.25">
      <c r="Q752" s="25">
        <f>DO!B752</f>
        <v>0</v>
      </c>
    </row>
    <row r="753" spans="17:17" x14ac:dyDescent="0.25">
      <c r="Q753" s="25">
        <f>DO!B753</f>
        <v>0</v>
      </c>
    </row>
    <row r="754" spans="17:17" x14ac:dyDescent="0.25">
      <c r="Q754" s="25">
        <f>DO!B754</f>
        <v>0</v>
      </c>
    </row>
    <row r="755" spans="17:17" x14ac:dyDescent="0.25">
      <c r="Q755" s="25">
        <f>DO!B755</f>
        <v>0</v>
      </c>
    </row>
    <row r="756" spans="17:17" x14ac:dyDescent="0.25">
      <c r="Q756" s="25">
        <f>DO!B756</f>
        <v>0</v>
      </c>
    </row>
    <row r="757" spans="17:17" x14ac:dyDescent="0.25">
      <c r="Q757" s="25">
        <f>DO!B757</f>
        <v>0</v>
      </c>
    </row>
    <row r="758" spans="17:17" x14ac:dyDescent="0.25">
      <c r="Q758" s="25">
        <f>DO!B758</f>
        <v>0</v>
      </c>
    </row>
    <row r="759" spans="17:17" x14ac:dyDescent="0.25">
      <c r="Q759" s="25">
        <f>DO!B759</f>
        <v>0</v>
      </c>
    </row>
    <row r="760" spans="17:17" x14ac:dyDescent="0.25">
      <c r="Q760" s="25">
        <f>DO!B760</f>
        <v>0</v>
      </c>
    </row>
    <row r="761" spans="17:17" x14ac:dyDescent="0.25">
      <c r="Q761" s="25">
        <f>DO!B761</f>
        <v>0</v>
      </c>
    </row>
    <row r="762" spans="17:17" x14ac:dyDescent="0.25">
      <c r="Q762" s="25">
        <f>DO!B762</f>
        <v>0</v>
      </c>
    </row>
    <row r="763" spans="17:17" x14ac:dyDescent="0.25">
      <c r="Q763" s="25">
        <f>DO!B763</f>
        <v>0</v>
      </c>
    </row>
    <row r="764" spans="17:17" x14ac:dyDescent="0.25">
      <c r="Q764" s="25">
        <f>DO!B764</f>
        <v>0</v>
      </c>
    </row>
    <row r="765" spans="17:17" x14ac:dyDescent="0.25">
      <c r="Q765" s="25">
        <f>DO!B765</f>
        <v>0</v>
      </c>
    </row>
    <row r="766" spans="17:17" x14ac:dyDescent="0.25">
      <c r="Q766" s="25">
        <f>DO!B766</f>
        <v>0</v>
      </c>
    </row>
    <row r="767" spans="17:17" x14ac:dyDescent="0.25">
      <c r="Q767" s="25">
        <f>DO!B767</f>
        <v>0</v>
      </c>
    </row>
    <row r="768" spans="17:17" x14ac:dyDescent="0.25">
      <c r="Q768" s="25">
        <f>DO!B768</f>
        <v>0</v>
      </c>
    </row>
    <row r="769" spans="17:17" x14ac:dyDescent="0.25">
      <c r="Q769" s="25">
        <f>DO!B769</f>
        <v>0</v>
      </c>
    </row>
    <row r="770" spans="17:17" x14ac:dyDescent="0.25">
      <c r="Q770" s="25">
        <f>DO!B770</f>
        <v>0</v>
      </c>
    </row>
    <row r="771" spans="17:17" x14ac:dyDescent="0.25">
      <c r="Q771" s="25">
        <f>DO!B771</f>
        <v>0</v>
      </c>
    </row>
    <row r="772" spans="17:17" x14ac:dyDescent="0.25">
      <c r="Q772" s="25">
        <f>DO!B772</f>
        <v>0</v>
      </c>
    </row>
    <row r="773" spans="17:17" x14ac:dyDescent="0.25">
      <c r="Q773" s="25">
        <f>DO!B773</f>
        <v>0</v>
      </c>
    </row>
    <row r="774" spans="17:17" x14ac:dyDescent="0.25">
      <c r="Q774" s="25">
        <f>DO!B774</f>
        <v>0</v>
      </c>
    </row>
    <row r="775" spans="17:17" x14ac:dyDescent="0.25">
      <c r="Q775" s="25">
        <f>DO!B775</f>
        <v>0</v>
      </c>
    </row>
    <row r="776" spans="17:17" x14ac:dyDescent="0.25">
      <c r="Q776" s="25">
        <f>DO!B776</f>
        <v>0</v>
      </c>
    </row>
    <row r="777" spans="17:17" x14ac:dyDescent="0.25">
      <c r="Q777" s="25">
        <f>DO!B777</f>
        <v>0</v>
      </c>
    </row>
    <row r="778" spans="17:17" x14ac:dyDescent="0.25">
      <c r="Q778" s="25">
        <f>DO!B778</f>
        <v>0</v>
      </c>
    </row>
    <row r="779" spans="17:17" x14ac:dyDescent="0.25">
      <c r="Q779" s="25">
        <f>DO!B779</f>
        <v>0</v>
      </c>
    </row>
    <row r="780" spans="17:17" x14ac:dyDescent="0.25">
      <c r="Q780" s="25">
        <f>DO!B780</f>
        <v>0</v>
      </c>
    </row>
    <row r="781" spans="17:17" x14ac:dyDescent="0.25">
      <c r="Q781" s="25">
        <f>DO!B781</f>
        <v>0</v>
      </c>
    </row>
    <row r="782" spans="17:17" x14ac:dyDescent="0.25">
      <c r="Q782" s="25">
        <f>DO!B782</f>
        <v>0</v>
      </c>
    </row>
    <row r="783" spans="17:17" x14ac:dyDescent="0.25">
      <c r="Q783" s="25">
        <f>DO!B783</f>
        <v>0</v>
      </c>
    </row>
    <row r="784" spans="17:17" x14ac:dyDescent="0.25">
      <c r="Q784" s="25">
        <f>DO!B784</f>
        <v>0</v>
      </c>
    </row>
    <row r="785" spans="17:17" x14ac:dyDescent="0.25">
      <c r="Q785" s="25">
        <f>DO!B785</f>
        <v>0</v>
      </c>
    </row>
    <row r="786" spans="17:17" x14ac:dyDescent="0.25">
      <c r="Q786" s="25">
        <f>DO!B786</f>
        <v>0</v>
      </c>
    </row>
    <row r="787" spans="17:17" x14ac:dyDescent="0.25">
      <c r="Q787" s="25">
        <f>DO!B787</f>
        <v>0</v>
      </c>
    </row>
    <row r="788" spans="17:17" x14ac:dyDescent="0.25">
      <c r="Q788" s="25">
        <f>DO!B788</f>
        <v>0</v>
      </c>
    </row>
    <row r="789" spans="17:17" x14ac:dyDescent="0.25">
      <c r="Q789" s="25">
        <f>DO!B789</f>
        <v>0</v>
      </c>
    </row>
    <row r="790" spans="17:17" x14ac:dyDescent="0.25">
      <c r="Q790" s="25">
        <f>DO!B790</f>
        <v>0</v>
      </c>
    </row>
    <row r="791" spans="17:17" x14ac:dyDescent="0.25">
      <c r="Q791" s="25">
        <f>DO!B791</f>
        <v>0</v>
      </c>
    </row>
    <row r="792" spans="17:17" x14ac:dyDescent="0.25">
      <c r="Q792" s="25">
        <f>DO!B792</f>
        <v>0</v>
      </c>
    </row>
    <row r="793" spans="17:17" x14ac:dyDescent="0.25">
      <c r="Q793" s="25">
        <f>DO!B793</f>
        <v>0</v>
      </c>
    </row>
    <row r="794" spans="17:17" x14ac:dyDescent="0.25">
      <c r="Q794" s="25">
        <f>DO!B794</f>
        <v>0</v>
      </c>
    </row>
    <row r="795" spans="17:17" x14ac:dyDescent="0.25">
      <c r="Q795" s="25">
        <f>DO!B795</f>
        <v>0</v>
      </c>
    </row>
    <row r="796" spans="17:17" x14ac:dyDescent="0.25">
      <c r="Q796" s="25">
        <f>DO!B796</f>
        <v>0</v>
      </c>
    </row>
    <row r="797" spans="17:17" x14ac:dyDescent="0.25">
      <c r="Q797" s="25">
        <f>DO!B797</f>
        <v>0</v>
      </c>
    </row>
    <row r="798" spans="17:17" x14ac:dyDescent="0.25">
      <c r="Q798" s="25">
        <f>DO!B798</f>
        <v>0</v>
      </c>
    </row>
    <row r="799" spans="17:17" x14ac:dyDescent="0.25">
      <c r="Q799" s="25">
        <f>DO!B799</f>
        <v>0</v>
      </c>
    </row>
    <row r="800" spans="17:17" x14ac:dyDescent="0.25">
      <c r="Q800" s="25">
        <f>DO!B800</f>
        <v>0</v>
      </c>
    </row>
    <row r="801" spans="17:17" x14ac:dyDescent="0.25">
      <c r="Q801" s="25">
        <f>DO!B801</f>
        <v>0</v>
      </c>
    </row>
    <row r="802" spans="17:17" x14ac:dyDescent="0.25">
      <c r="Q802" s="25">
        <f>DO!B802</f>
        <v>0</v>
      </c>
    </row>
    <row r="803" spans="17:17" x14ac:dyDescent="0.25">
      <c r="Q803" s="25">
        <f>DO!B803</f>
        <v>0</v>
      </c>
    </row>
    <row r="804" spans="17:17" x14ac:dyDescent="0.25">
      <c r="Q804" s="25">
        <f>DO!B804</f>
        <v>0</v>
      </c>
    </row>
    <row r="805" spans="17:17" x14ac:dyDescent="0.25">
      <c r="Q805" s="25">
        <f>DO!B805</f>
        <v>0</v>
      </c>
    </row>
    <row r="806" spans="17:17" x14ac:dyDescent="0.25">
      <c r="Q806" s="25">
        <f>DO!B806</f>
        <v>0</v>
      </c>
    </row>
    <row r="807" spans="17:17" x14ac:dyDescent="0.25">
      <c r="Q807" s="25">
        <f>DO!B807</f>
        <v>0</v>
      </c>
    </row>
    <row r="808" spans="17:17" x14ac:dyDescent="0.25">
      <c r="Q808" s="25">
        <f>DO!B808</f>
        <v>0</v>
      </c>
    </row>
    <row r="809" spans="17:17" x14ac:dyDescent="0.25">
      <c r="Q809" s="25">
        <f>DO!B809</f>
        <v>0</v>
      </c>
    </row>
    <row r="810" spans="17:17" x14ac:dyDescent="0.25">
      <c r="Q810" s="25">
        <f>DO!B810</f>
        <v>0</v>
      </c>
    </row>
    <row r="811" spans="17:17" x14ac:dyDescent="0.25">
      <c r="Q811" s="25">
        <f>DO!B811</f>
        <v>0</v>
      </c>
    </row>
    <row r="812" spans="17:17" x14ac:dyDescent="0.25">
      <c r="Q812" s="25">
        <f>DO!B812</f>
        <v>0</v>
      </c>
    </row>
    <row r="813" spans="17:17" x14ac:dyDescent="0.25">
      <c r="Q813" s="25">
        <f>DO!B813</f>
        <v>0</v>
      </c>
    </row>
    <row r="814" spans="17:17" x14ac:dyDescent="0.25">
      <c r="Q814" s="25">
        <f>DO!B814</f>
        <v>0</v>
      </c>
    </row>
    <row r="815" spans="17:17" x14ac:dyDescent="0.25">
      <c r="Q815" s="25">
        <f>DO!B815</f>
        <v>0</v>
      </c>
    </row>
    <row r="816" spans="17:17" x14ac:dyDescent="0.25">
      <c r="Q816" s="25">
        <f>DO!B816</f>
        <v>0</v>
      </c>
    </row>
    <row r="817" spans="17:17" x14ac:dyDescent="0.25">
      <c r="Q817" s="25">
        <f>DO!B817</f>
        <v>0</v>
      </c>
    </row>
    <row r="818" spans="17:17" x14ac:dyDescent="0.25">
      <c r="Q818" s="25">
        <f>DO!B818</f>
        <v>0</v>
      </c>
    </row>
    <row r="819" spans="17:17" x14ac:dyDescent="0.25">
      <c r="Q819" s="25">
        <f>DO!B819</f>
        <v>0</v>
      </c>
    </row>
    <row r="820" spans="17:17" x14ac:dyDescent="0.25">
      <c r="Q820" s="25">
        <f>DO!B820</f>
        <v>0</v>
      </c>
    </row>
    <row r="821" spans="17:17" x14ac:dyDescent="0.25">
      <c r="Q821" s="25">
        <f>DO!B821</f>
        <v>0</v>
      </c>
    </row>
    <row r="822" spans="17:17" x14ac:dyDescent="0.25">
      <c r="Q822" s="25">
        <f>DO!B822</f>
        <v>0</v>
      </c>
    </row>
    <row r="823" spans="17:17" x14ac:dyDescent="0.25">
      <c r="Q823" s="25">
        <f>DO!B823</f>
        <v>0</v>
      </c>
    </row>
    <row r="824" spans="17:17" x14ac:dyDescent="0.25">
      <c r="Q824" s="25">
        <f>DO!B824</f>
        <v>0</v>
      </c>
    </row>
    <row r="825" spans="17:17" x14ac:dyDescent="0.25">
      <c r="Q825" s="25">
        <f>DO!B825</f>
        <v>0</v>
      </c>
    </row>
    <row r="826" spans="17:17" x14ac:dyDescent="0.25">
      <c r="Q826" s="25">
        <f>DO!B826</f>
        <v>0</v>
      </c>
    </row>
    <row r="827" spans="17:17" x14ac:dyDescent="0.25">
      <c r="Q827" s="25">
        <f>DO!B827</f>
        <v>0</v>
      </c>
    </row>
    <row r="828" spans="17:17" x14ac:dyDescent="0.25">
      <c r="Q828" s="25">
        <f>DO!B828</f>
        <v>0</v>
      </c>
    </row>
    <row r="829" spans="17:17" x14ac:dyDescent="0.25">
      <c r="Q829" s="25">
        <f>DO!B829</f>
        <v>0</v>
      </c>
    </row>
    <row r="830" spans="17:17" x14ac:dyDescent="0.25">
      <c r="Q830" s="25">
        <f>DO!B830</f>
        <v>0</v>
      </c>
    </row>
    <row r="831" spans="17:17" x14ac:dyDescent="0.25">
      <c r="Q831" s="25">
        <f>DO!B831</f>
        <v>0</v>
      </c>
    </row>
    <row r="832" spans="17:17" x14ac:dyDescent="0.25">
      <c r="Q832" s="25">
        <f>DO!B832</f>
        <v>0</v>
      </c>
    </row>
    <row r="833" spans="17:17" x14ac:dyDescent="0.25">
      <c r="Q833" s="25">
        <f>DO!B833</f>
        <v>0</v>
      </c>
    </row>
    <row r="834" spans="17:17" x14ac:dyDescent="0.25">
      <c r="Q834" s="25">
        <f>DO!B834</f>
        <v>0</v>
      </c>
    </row>
    <row r="835" spans="17:17" x14ac:dyDescent="0.25">
      <c r="Q835" s="25">
        <f>DO!B835</f>
        <v>0</v>
      </c>
    </row>
    <row r="836" spans="17:17" x14ac:dyDescent="0.25">
      <c r="Q836" s="25">
        <f>DO!B836</f>
        <v>0</v>
      </c>
    </row>
    <row r="837" spans="17:17" x14ac:dyDescent="0.25">
      <c r="Q837" s="25">
        <f>DO!B837</f>
        <v>0</v>
      </c>
    </row>
    <row r="838" spans="17:17" x14ac:dyDescent="0.25">
      <c r="Q838" s="25">
        <f>DO!B838</f>
        <v>0</v>
      </c>
    </row>
    <row r="839" spans="17:17" x14ac:dyDescent="0.25">
      <c r="Q839" s="25">
        <f>DO!B839</f>
        <v>0</v>
      </c>
    </row>
    <row r="840" spans="17:17" x14ac:dyDescent="0.25">
      <c r="Q840" s="25">
        <f>DO!B840</f>
        <v>0</v>
      </c>
    </row>
    <row r="841" spans="17:17" x14ac:dyDescent="0.25">
      <c r="Q841" s="25">
        <f>DO!B841</f>
        <v>0</v>
      </c>
    </row>
    <row r="842" spans="17:17" x14ac:dyDescent="0.25">
      <c r="Q842" s="25">
        <f>DO!B842</f>
        <v>0</v>
      </c>
    </row>
    <row r="843" spans="17:17" x14ac:dyDescent="0.25">
      <c r="Q843" s="25">
        <f>DO!B843</f>
        <v>0</v>
      </c>
    </row>
    <row r="844" spans="17:17" x14ac:dyDescent="0.25">
      <c r="Q844" s="25">
        <f>DO!B844</f>
        <v>0</v>
      </c>
    </row>
    <row r="845" spans="17:17" x14ac:dyDescent="0.25">
      <c r="Q845" s="25">
        <f>DO!B845</f>
        <v>0</v>
      </c>
    </row>
    <row r="846" spans="17:17" x14ac:dyDescent="0.25">
      <c r="Q846" s="25">
        <f>DO!B846</f>
        <v>0</v>
      </c>
    </row>
    <row r="847" spans="17:17" x14ac:dyDescent="0.25">
      <c r="Q847" s="25">
        <f>DO!B847</f>
        <v>0</v>
      </c>
    </row>
    <row r="848" spans="17:17" x14ac:dyDescent="0.25">
      <c r="Q848" s="25">
        <f>DO!B848</f>
        <v>0</v>
      </c>
    </row>
    <row r="849" spans="17:17" x14ac:dyDescent="0.25">
      <c r="Q849" s="25">
        <f>DO!B849</f>
        <v>0</v>
      </c>
    </row>
    <row r="850" spans="17:17" x14ac:dyDescent="0.25">
      <c r="Q850" s="25">
        <f>DO!B850</f>
        <v>0</v>
      </c>
    </row>
    <row r="851" spans="17:17" x14ac:dyDescent="0.25">
      <c r="Q851" s="25">
        <f>DO!B851</f>
        <v>0</v>
      </c>
    </row>
    <row r="852" spans="17:17" x14ac:dyDescent="0.25">
      <c r="Q852" s="25">
        <f>DO!B852</f>
        <v>0</v>
      </c>
    </row>
    <row r="853" spans="17:17" x14ac:dyDescent="0.25">
      <c r="Q853" s="25">
        <f>DO!B853</f>
        <v>0</v>
      </c>
    </row>
    <row r="854" spans="17:17" x14ac:dyDescent="0.25">
      <c r="Q854" s="25">
        <f>DO!B854</f>
        <v>0</v>
      </c>
    </row>
    <row r="855" spans="17:17" x14ac:dyDescent="0.25">
      <c r="Q855" s="25">
        <f>DO!B855</f>
        <v>0</v>
      </c>
    </row>
    <row r="856" spans="17:17" x14ac:dyDescent="0.25">
      <c r="Q856" s="25">
        <f>DO!B856</f>
        <v>0</v>
      </c>
    </row>
    <row r="857" spans="17:17" x14ac:dyDescent="0.25">
      <c r="Q857" s="25">
        <f>DO!B857</f>
        <v>0</v>
      </c>
    </row>
    <row r="858" spans="17:17" x14ac:dyDescent="0.25">
      <c r="Q858" s="25">
        <f>DO!B858</f>
        <v>0</v>
      </c>
    </row>
    <row r="859" spans="17:17" x14ac:dyDescent="0.25">
      <c r="Q859" s="25">
        <f>DO!B859</f>
        <v>0</v>
      </c>
    </row>
    <row r="860" spans="17:17" x14ac:dyDescent="0.25">
      <c r="Q860" s="25">
        <f>DO!B860</f>
        <v>0</v>
      </c>
    </row>
    <row r="861" spans="17:17" x14ac:dyDescent="0.25">
      <c r="Q861" s="25">
        <f>DO!B861</f>
        <v>0</v>
      </c>
    </row>
    <row r="862" spans="17:17" x14ac:dyDescent="0.25">
      <c r="Q862" s="25">
        <f>DO!B862</f>
        <v>0</v>
      </c>
    </row>
    <row r="863" spans="17:17" x14ac:dyDescent="0.25">
      <c r="Q863" s="25">
        <f>DO!B863</f>
        <v>0</v>
      </c>
    </row>
    <row r="864" spans="17:17" x14ac:dyDescent="0.25">
      <c r="Q864" s="25">
        <f>DO!B864</f>
        <v>0</v>
      </c>
    </row>
    <row r="865" spans="17:17" x14ac:dyDescent="0.25">
      <c r="Q865" s="25">
        <f>DO!B865</f>
        <v>0</v>
      </c>
    </row>
    <row r="866" spans="17:17" x14ac:dyDescent="0.25">
      <c r="Q866" s="25">
        <f>DO!B866</f>
        <v>0</v>
      </c>
    </row>
    <row r="867" spans="17:17" x14ac:dyDescent="0.25">
      <c r="Q867" s="25">
        <f>DO!B867</f>
        <v>0</v>
      </c>
    </row>
    <row r="868" spans="17:17" x14ac:dyDescent="0.25">
      <c r="Q868" s="25">
        <f>DO!B868</f>
        <v>0</v>
      </c>
    </row>
    <row r="869" spans="17:17" x14ac:dyDescent="0.25">
      <c r="Q869" s="25">
        <f>DO!B869</f>
        <v>0</v>
      </c>
    </row>
    <row r="870" spans="17:17" x14ac:dyDescent="0.25">
      <c r="Q870" s="25">
        <f>DO!B870</f>
        <v>0</v>
      </c>
    </row>
    <row r="871" spans="17:17" x14ac:dyDescent="0.25">
      <c r="Q871" s="25">
        <f>DO!B871</f>
        <v>0</v>
      </c>
    </row>
    <row r="872" spans="17:17" x14ac:dyDescent="0.25">
      <c r="Q872" s="25">
        <f>DO!B872</f>
        <v>0</v>
      </c>
    </row>
    <row r="873" spans="17:17" x14ac:dyDescent="0.25">
      <c r="Q873" s="25">
        <f>DO!B873</f>
        <v>0</v>
      </c>
    </row>
    <row r="874" spans="17:17" x14ac:dyDescent="0.25">
      <c r="Q874" s="25">
        <f>DO!B874</f>
        <v>0</v>
      </c>
    </row>
    <row r="875" spans="17:17" x14ac:dyDescent="0.25">
      <c r="Q875" s="25">
        <f>DO!B875</f>
        <v>0</v>
      </c>
    </row>
    <row r="876" spans="17:17" x14ac:dyDescent="0.25">
      <c r="Q876" s="25">
        <f>DO!B876</f>
        <v>0</v>
      </c>
    </row>
    <row r="877" spans="17:17" x14ac:dyDescent="0.25">
      <c r="Q877" s="25">
        <f>DO!B877</f>
        <v>0</v>
      </c>
    </row>
    <row r="878" spans="17:17" x14ac:dyDescent="0.25">
      <c r="Q878" s="25">
        <f>DO!B878</f>
        <v>0</v>
      </c>
    </row>
    <row r="879" spans="17:17" x14ac:dyDescent="0.25">
      <c r="Q879" s="25">
        <f>DO!B879</f>
        <v>0</v>
      </c>
    </row>
    <row r="880" spans="17:17" x14ac:dyDescent="0.25">
      <c r="Q880" s="25">
        <f>DO!B880</f>
        <v>0</v>
      </c>
    </row>
    <row r="881" spans="17:17" x14ac:dyDescent="0.25">
      <c r="Q881" s="25">
        <f>DO!B881</f>
        <v>0</v>
      </c>
    </row>
    <row r="882" spans="17:17" x14ac:dyDescent="0.25">
      <c r="Q882" s="25">
        <f>DO!B882</f>
        <v>0</v>
      </c>
    </row>
    <row r="883" spans="17:17" x14ac:dyDescent="0.25">
      <c r="Q883" s="25">
        <f>DO!B883</f>
        <v>0</v>
      </c>
    </row>
    <row r="884" spans="17:17" x14ac:dyDescent="0.25">
      <c r="Q884" s="25">
        <f>DO!B884</f>
        <v>0</v>
      </c>
    </row>
    <row r="885" spans="17:17" x14ac:dyDescent="0.25">
      <c r="Q885" s="25">
        <f>DO!B885</f>
        <v>0</v>
      </c>
    </row>
    <row r="886" spans="17:17" x14ac:dyDescent="0.25">
      <c r="Q886" s="25">
        <f>DO!B886</f>
        <v>0</v>
      </c>
    </row>
    <row r="887" spans="17:17" x14ac:dyDescent="0.25">
      <c r="Q887" s="25">
        <f>DO!B887</f>
        <v>0</v>
      </c>
    </row>
    <row r="888" spans="17:17" x14ac:dyDescent="0.25">
      <c r="Q888" s="25">
        <f>DO!B888</f>
        <v>0</v>
      </c>
    </row>
    <row r="889" spans="17:17" x14ac:dyDescent="0.25">
      <c r="Q889" s="25">
        <f>DO!B889</f>
        <v>0</v>
      </c>
    </row>
    <row r="890" spans="17:17" x14ac:dyDescent="0.25">
      <c r="Q890" s="25">
        <f>DO!B890</f>
        <v>0</v>
      </c>
    </row>
    <row r="891" spans="17:17" x14ac:dyDescent="0.25">
      <c r="Q891" s="25">
        <f>DO!B891</f>
        <v>0</v>
      </c>
    </row>
    <row r="892" spans="17:17" x14ac:dyDescent="0.25">
      <c r="Q892" s="25">
        <f>DO!B892</f>
        <v>0</v>
      </c>
    </row>
    <row r="893" spans="17:17" x14ac:dyDescent="0.25">
      <c r="Q893" s="25">
        <f>DO!B893</f>
        <v>0</v>
      </c>
    </row>
    <row r="894" spans="17:17" x14ac:dyDescent="0.25">
      <c r="Q894" s="25">
        <f>DO!B894</f>
        <v>0</v>
      </c>
    </row>
    <row r="895" spans="17:17" x14ac:dyDescent="0.25">
      <c r="Q895" s="25">
        <f>DO!B895</f>
        <v>0</v>
      </c>
    </row>
    <row r="896" spans="17:17" x14ac:dyDescent="0.25">
      <c r="Q896" s="25">
        <f>DO!B896</f>
        <v>0</v>
      </c>
    </row>
    <row r="897" spans="17:17" x14ac:dyDescent="0.25">
      <c r="Q897" s="25">
        <f>DO!B897</f>
        <v>0</v>
      </c>
    </row>
    <row r="898" spans="17:17" x14ac:dyDescent="0.25">
      <c r="Q898" s="25">
        <f>DO!B898</f>
        <v>0</v>
      </c>
    </row>
    <row r="899" spans="17:17" x14ac:dyDescent="0.25">
      <c r="Q899" s="25">
        <f>DO!B899</f>
        <v>0</v>
      </c>
    </row>
    <row r="900" spans="17:17" x14ac:dyDescent="0.25">
      <c r="Q900" s="25">
        <f>DO!B900</f>
        <v>0</v>
      </c>
    </row>
    <row r="901" spans="17:17" x14ac:dyDescent="0.25">
      <c r="Q901" s="25">
        <f>DO!B901</f>
        <v>0</v>
      </c>
    </row>
    <row r="902" spans="17:17" x14ac:dyDescent="0.25">
      <c r="Q902" s="25">
        <f>DO!B902</f>
        <v>0</v>
      </c>
    </row>
    <row r="903" spans="17:17" x14ac:dyDescent="0.25">
      <c r="Q903" s="25">
        <f>DO!B903</f>
        <v>0</v>
      </c>
    </row>
    <row r="904" spans="17:17" x14ac:dyDescent="0.25">
      <c r="Q904" s="25">
        <f>DO!B904</f>
        <v>0</v>
      </c>
    </row>
    <row r="905" spans="17:17" x14ac:dyDescent="0.25">
      <c r="Q905" s="25">
        <f>DO!B905</f>
        <v>0</v>
      </c>
    </row>
    <row r="906" spans="17:17" x14ac:dyDescent="0.25">
      <c r="Q906" s="25">
        <f>DO!B906</f>
        <v>0</v>
      </c>
    </row>
    <row r="907" spans="17:17" x14ac:dyDescent="0.25">
      <c r="Q907" s="25">
        <f>DO!B907</f>
        <v>0</v>
      </c>
    </row>
    <row r="908" spans="17:17" x14ac:dyDescent="0.25">
      <c r="Q908" s="25">
        <f>DO!B908</f>
        <v>0</v>
      </c>
    </row>
    <row r="909" spans="17:17" x14ac:dyDescent="0.25">
      <c r="Q909" s="25">
        <f>DO!B909</f>
        <v>0</v>
      </c>
    </row>
    <row r="910" spans="17:17" x14ac:dyDescent="0.25">
      <c r="Q910" s="25">
        <f>DO!B910</f>
        <v>0</v>
      </c>
    </row>
    <row r="911" spans="17:17" x14ac:dyDescent="0.25">
      <c r="Q911" s="25">
        <f>DO!B911</f>
        <v>0</v>
      </c>
    </row>
    <row r="912" spans="17:17" x14ac:dyDescent="0.25">
      <c r="Q912" s="25">
        <f>DO!B912</f>
        <v>0</v>
      </c>
    </row>
    <row r="913" spans="17:17" x14ac:dyDescent="0.25">
      <c r="Q913" s="25">
        <f>DO!B913</f>
        <v>0</v>
      </c>
    </row>
    <row r="914" spans="17:17" x14ac:dyDescent="0.25">
      <c r="Q914" s="25">
        <f>DO!B914</f>
        <v>0</v>
      </c>
    </row>
    <row r="915" spans="17:17" x14ac:dyDescent="0.25">
      <c r="Q915" s="25">
        <f>DO!B915</f>
        <v>0</v>
      </c>
    </row>
    <row r="916" spans="17:17" x14ac:dyDescent="0.25">
      <c r="Q916" s="25">
        <f>DO!B916</f>
        <v>0</v>
      </c>
    </row>
    <row r="917" spans="17:17" x14ac:dyDescent="0.25">
      <c r="Q917" s="25">
        <f>DO!B917</f>
        <v>0</v>
      </c>
    </row>
    <row r="918" spans="17:17" x14ac:dyDescent="0.25">
      <c r="Q918" s="25">
        <f>DO!B918</f>
        <v>0</v>
      </c>
    </row>
    <row r="919" spans="17:17" x14ac:dyDescent="0.25">
      <c r="Q919" s="25">
        <f>DO!B919</f>
        <v>0</v>
      </c>
    </row>
    <row r="920" spans="17:17" x14ac:dyDescent="0.25">
      <c r="Q920" s="25">
        <f>DO!B920</f>
        <v>0</v>
      </c>
    </row>
    <row r="921" spans="17:17" x14ac:dyDescent="0.25">
      <c r="Q921" s="25">
        <f>DO!B921</f>
        <v>0</v>
      </c>
    </row>
    <row r="922" spans="17:17" x14ac:dyDescent="0.25">
      <c r="Q922" s="25">
        <f>DO!B922</f>
        <v>0</v>
      </c>
    </row>
    <row r="923" spans="17:17" x14ac:dyDescent="0.25">
      <c r="Q923" s="25">
        <f>DO!B923</f>
        <v>0</v>
      </c>
    </row>
    <row r="924" spans="17:17" x14ac:dyDescent="0.25">
      <c r="Q924" s="25">
        <f>DO!B924</f>
        <v>0</v>
      </c>
    </row>
    <row r="925" spans="17:17" x14ac:dyDescent="0.25">
      <c r="Q925" s="25">
        <f>DO!B925</f>
        <v>0</v>
      </c>
    </row>
    <row r="926" spans="17:17" x14ac:dyDescent="0.25">
      <c r="Q926" s="25">
        <f>DO!B926</f>
        <v>0</v>
      </c>
    </row>
    <row r="927" spans="17:17" x14ac:dyDescent="0.25">
      <c r="Q927" s="25">
        <f>DO!B927</f>
        <v>0</v>
      </c>
    </row>
    <row r="928" spans="17:17" x14ac:dyDescent="0.25">
      <c r="Q928" s="25">
        <f>DO!B928</f>
        <v>0</v>
      </c>
    </row>
    <row r="929" spans="17:17" x14ac:dyDescent="0.25">
      <c r="Q929" s="25">
        <f>DO!B929</f>
        <v>0</v>
      </c>
    </row>
    <row r="930" spans="17:17" x14ac:dyDescent="0.25">
      <c r="Q930" s="25">
        <f>DO!B930</f>
        <v>0</v>
      </c>
    </row>
    <row r="931" spans="17:17" x14ac:dyDescent="0.25">
      <c r="Q931" s="25">
        <f>DO!B931</f>
        <v>0</v>
      </c>
    </row>
    <row r="932" spans="17:17" x14ac:dyDescent="0.25">
      <c r="Q932" s="25">
        <f>DO!B932</f>
        <v>0</v>
      </c>
    </row>
    <row r="933" spans="17:17" x14ac:dyDescent="0.25">
      <c r="Q933" s="25">
        <f>DO!B933</f>
        <v>0</v>
      </c>
    </row>
    <row r="934" spans="17:17" x14ac:dyDescent="0.25">
      <c r="Q934" s="25">
        <f>DO!B934</f>
        <v>0</v>
      </c>
    </row>
    <row r="935" spans="17:17" x14ac:dyDescent="0.25">
      <c r="Q935" s="25">
        <f>DO!B935</f>
        <v>0</v>
      </c>
    </row>
    <row r="936" spans="17:17" x14ac:dyDescent="0.25">
      <c r="Q936" s="25">
        <f>DO!B936</f>
        <v>0</v>
      </c>
    </row>
    <row r="937" spans="17:17" x14ac:dyDescent="0.25">
      <c r="Q937" s="25">
        <f>DO!B937</f>
        <v>0</v>
      </c>
    </row>
    <row r="938" spans="17:17" x14ac:dyDescent="0.25">
      <c r="Q938" s="25">
        <f>DO!B938</f>
        <v>0</v>
      </c>
    </row>
    <row r="939" spans="17:17" x14ac:dyDescent="0.25">
      <c r="Q939" s="25">
        <f>DO!B939</f>
        <v>0</v>
      </c>
    </row>
    <row r="940" spans="17:17" x14ac:dyDescent="0.25">
      <c r="Q940" s="25">
        <f>DO!B940</f>
        <v>0</v>
      </c>
    </row>
    <row r="941" spans="17:17" x14ac:dyDescent="0.25">
      <c r="Q941" s="25">
        <f>DO!B941</f>
        <v>0</v>
      </c>
    </row>
    <row r="942" spans="17:17" x14ac:dyDescent="0.25">
      <c r="Q942" s="25">
        <f>DO!B942</f>
        <v>0</v>
      </c>
    </row>
    <row r="943" spans="17:17" x14ac:dyDescent="0.25">
      <c r="Q943" s="25">
        <f>DO!B943</f>
        <v>0</v>
      </c>
    </row>
    <row r="944" spans="17:17" x14ac:dyDescent="0.25">
      <c r="Q944" s="25">
        <f>DO!B944</f>
        <v>0</v>
      </c>
    </row>
    <row r="945" spans="17:17" x14ac:dyDescent="0.25">
      <c r="Q945" s="25">
        <f>DO!B945</f>
        <v>0</v>
      </c>
    </row>
    <row r="946" spans="17:17" x14ac:dyDescent="0.25">
      <c r="Q946" s="25">
        <f>DO!B946</f>
        <v>0</v>
      </c>
    </row>
    <row r="947" spans="17:17" x14ac:dyDescent="0.25">
      <c r="Q947" s="25">
        <f>DO!B947</f>
        <v>0</v>
      </c>
    </row>
    <row r="948" spans="17:17" x14ac:dyDescent="0.25">
      <c r="Q948" s="25">
        <f>DO!B948</f>
        <v>0</v>
      </c>
    </row>
    <row r="949" spans="17:17" x14ac:dyDescent="0.25">
      <c r="Q949" s="25">
        <f>DO!B949</f>
        <v>0</v>
      </c>
    </row>
    <row r="950" spans="17:17" x14ac:dyDescent="0.25">
      <c r="Q950" s="25">
        <f>DO!B950</f>
        <v>0</v>
      </c>
    </row>
    <row r="951" spans="17:17" x14ac:dyDescent="0.25">
      <c r="Q951" s="25">
        <f>DO!B951</f>
        <v>0</v>
      </c>
    </row>
    <row r="952" spans="17:17" x14ac:dyDescent="0.25">
      <c r="Q952" s="25">
        <f>DO!B952</f>
        <v>0</v>
      </c>
    </row>
    <row r="953" spans="17:17" x14ac:dyDescent="0.25">
      <c r="Q953" s="25">
        <f>DO!B953</f>
        <v>0</v>
      </c>
    </row>
    <row r="954" spans="17:17" x14ac:dyDescent="0.25">
      <c r="Q954" s="25">
        <f>DO!B954</f>
        <v>0</v>
      </c>
    </row>
    <row r="955" spans="17:17" x14ac:dyDescent="0.25">
      <c r="Q955" s="25">
        <f>DO!B955</f>
        <v>0</v>
      </c>
    </row>
    <row r="956" spans="17:17" x14ac:dyDescent="0.25">
      <c r="Q956" s="25">
        <f>DO!B956</f>
        <v>0</v>
      </c>
    </row>
    <row r="957" spans="17:17" x14ac:dyDescent="0.25">
      <c r="Q957" s="25">
        <f>DO!B957</f>
        <v>0</v>
      </c>
    </row>
    <row r="958" spans="17:17" x14ac:dyDescent="0.25">
      <c r="Q958" s="25">
        <f>DO!B958</f>
        <v>0</v>
      </c>
    </row>
    <row r="959" spans="17:17" x14ac:dyDescent="0.25">
      <c r="Q959" s="25">
        <f>DO!B959</f>
        <v>0</v>
      </c>
    </row>
    <row r="960" spans="17:17" x14ac:dyDescent="0.25">
      <c r="Q960" s="25">
        <f>DO!B960</f>
        <v>0</v>
      </c>
    </row>
    <row r="961" spans="17:17" x14ac:dyDescent="0.25">
      <c r="Q961" s="25">
        <f>DO!B961</f>
        <v>0</v>
      </c>
    </row>
  </sheetData>
  <sheetProtection password="CA59" sheet="1" objects="1" scenarios="1"/>
  <customSheetViews>
    <customSheetView guid="{6C463F14-C8AA-495A-8FD2-4A264D8C6FE5}" printArea="1" showRuler="0">
      <pageMargins left="0.26" right="0.21" top="0.56999999999999995" bottom="0.74" header="0.51181102362204722" footer="0.51181102362204722"/>
      <printOptions horizontalCentered="1"/>
      <pageSetup scale="85" orientation="landscape" verticalDpi="0" r:id="rId1"/>
      <headerFooter alignWithMargins="0">
        <oddFooter>&amp;RPage&amp;Pof&amp;N</oddFooter>
      </headerFooter>
    </customSheetView>
  </customSheetViews>
  <mergeCells count="4">
    <mergeCell ref="B10:G10"/>
    <mergeCell ref="B11:G11"/>
    <mergeCell ref="B12:G12"/>
    <mergeCell ref="C218:E218"/>
  </mergeCells>
  <phoneticPr fontId="3" type="noConversion"/>
  <printOptions horizontalCentered="1"/>
  <pageMargins left="0.26" right="0.21" top="0.56999999999999995" bottom="0.74" header="0.51181102362204722" footer="0.51181102362204722"/>
  <pageSetup scale="85" orientation="landscape" r:id="rId2"/>
  <headerFooter alignWithMargins="0">
    <oddFooter>&amp;RPage&amp;Pof&amp;N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4"/>
  </sheetPr>
  <dimension ref="A1:Z66"/>
  <sheetViews>
    <sheetView showGridLines="0" tabSelected="1" zoomScaleNormal="100" workbookViewId="0">
      <selection activeCell="I58" sqref="I58"/>
    </sheetView>
  </sheetViews>
  <sheetFormatPr baseColWidth="10" defaultColWidth="9.140625" defaultRowHeight="15" x14ac:dyDescent="0.25"/>
  <cols>
    <col min="1" max="1" width="2.7109375" style="25" customWidth="1"/>
    <col min="2" max="2" width="3.5703125" style="25" customWidth="1"/>
    <col min="3" max="6" width="13.7109375" style="25" customWidth="1"/>
    <col min="7" max="7" width="94.140625" style="25" customWidth="1"/>
    <col min="8" max="10" width="9.140625" style="25"/>
    <col min="11" max="26" width="9.140625" style="25" hidden="1" customWidth="1"/>
    <col min="27" max="16384" width="9.140625" style="25"/>
  </cols>
  <sheetData>
    <row r="1" spans="1:17" s="18" customFormat="1" ht="14.45" x14ac:dyDescent="0.3">
      <c r="K1" s="25"/>
      <c r="L1" s="25"/>
      <c r="M1" s="25"/>
      <c r="N1" s="25"/>
      <c r="O1" s="25"/>
      <c r="P1" s="25"/>
      <c r="Q1" s="25"/>
    </row>
    <row r="2" spans="1:17" s="18" customFormat="1" ht="14.45" x14ac:dyDescent="0.3">
      <c r="K2" s="25"/>
      <c r="L2" s="25"/>
      <c r="M2" s="25"/>
      <c r="N2" s="25"/>
      <c r="O2" s="25"/>
      <c r="P2" s="25"/>
      <c r="Q2" s="25"/>
    </row>
    <row r="3" spans="1:17" s="18" customFormat="1" ht="14.45" x14ac:dyDescent="0.3">
      <c r="K3" s="25"/>
      <c r="L3" s="25"/>
      <c r="M3" s="25"/>
      <c r="N3" s="25"/>
      <c r="O3" s="25"/>
      <c r="P3" s="25"/>
      <c r="Q3" s="25"/>
    </row>
    <row r="4" spans="1:17" s="18" customFormat="1" ht="14.45" x14ac:dyDescent="0.3">
      <c r="K4" s="25"/>
      <c r="L4" s="25"/>
      <c r="M4" s="25"/>
      <c r="N4" s="25"/>
      <c r="O4" s="25"/>
      <c r="P4" s="25"/>
      <c r="Q4" s="25"/>
    </row>
    <row r="5" spans="1:17" s="18" customFormat="1" ht="14.45" x14ac:dyDescent="0.3">
      <c r="K5" s="25"/>
      <c r="L5" s="25"/>
      <c r="M5" s="25"/>
      <c r="N5" s="25"/>
      <c r="O5" s="25"/>
      <c r="P5" s="25"/>
      <c r="Q5" s="25"/>
    </row>
    <row r="6" spans="1:17" s="18" customFormat="1" ht="14.45" x14ac:dyDescent="0.3">
      <c r="K6" s="25"/>
      <c r="L6" s="25"/>
      <c r="M6" s="25"/>
      <c r="N6" s="25"/>
      <c r="O6" s="25"/>
      <c r="P6" s="25"/>
      <c r="Q6" s="25"/>
    </row>
    <row r="7" spans="1:17" s="18" customFormat="1" ht="14.45" x14ac:dyDescent="0.3">
      <c r="B7" s="18" t="str">
        <f>"Project:  "&amp;BasicData!$E$13</f>
        <v>Project:  Energy Efficiency in Public Buildings (EEPB)</v>
      </c>
      <c r="K7" s="25"/>
      <c r="L7" s="25"/>
      <c r="M7" s="25"/>
      <c r="N7" s="25"/>
      <c r="Q7" s="25"/>
    </row>
    <row r="8" spans="1:17" s="18" customFormat="1" ht="14.45" x14ac:dyDescent="0.3">
      <c r="K8" s="25"/>
      <c r="L8" s="25"/>
      <c r="M8" s="25"/>
      <c r="N8" s="25"/>
      <c r="O8" s="25"/>
      <c r="P8" s="25"/>
      <c r="Q8" s="25"/>
    </row>
    <row r="9" spans="1:17" s="18" customFormat="1" ht="14.45" x14ac:dyDescent="0.3">
      <c r="K9" s="25"/>
      <c r="L9" s="25"/>
      <c r="M9" s="25"/>
      <c r="N9" s="25"/>
      <c r="O9" s="25"/>
      <c r="P9" s="25"/>
      <c r="Q9" s="25"/>
    </row>
    <row r="10" spans="1:17" s="71" customFormat="1" ht="21" x14ac:dyDescent="0.4">
      <c r="A10" s="18"/>
      <c r="B10" s="305" t="s">
        <v>1314</v>
      </c>
      <c r="C10" s="305"/>
      <c r="D10" s="305"/>
      <c r="E10" s="305"/>
      <c r="F10" s="305"/>
      <c r="G10" s="305"/>
      <c r="H10" s="104"/>
      <c r="I10" s="104"/>
      <c r="O10" s="25"/>
      <c r="P10" s="25"/>
    </row>
    <row r="11" spans="1:17" ht="15" customHeight="1" x14ac:dyDescent="0.3">
      <c r="A11" s="71"/>
      <c r="B11" s="319" t="s">
        <v>1376</v>
      </c>
      <c r="C11" s="319"/>
      <c r="D11" s="319"/>
      <c r="E11" s="319"/>
      <c r="F11" s="319"/>
      <c r="G11" s="319"/>
      <c r="H11" s="103"/>
      <c r="O11" s="101"/>
      <c r="P11" s="71"/>
    </row>
    <row r="12" spans="1:17" ht="44.25" customHeight="1" x14ac:dyDescent="0.3">
      <c r="A12" s="71"/>
      <c r="B12" s="319" t="s">
        <v>408</v>
      </c>
      <c r="C12" s="319"/>
      <c r="D12" s="319"/>
      <c r="E12" s="319"/>
      <c r="F12" s="319"/>
      <c r="G12" s="319"/>
      <c r="H12" s="103"/>
    </row>
    <row r="14" spans="1:17" ht="14.45" x14ac:dyDescent="0.3">
      <c r="E14" s="25" t="s">
        <v>1312</v>
      </c>
      <c r="K14" s="25" t="s">
        <v>1307</v>
      </c>
      <c r="L14" s="25" t="s">
        <v>1308</v>
      </c>
      <c r="M14" s="25" t="s">
        <v>1307</v>
      </c>
      <c r="N14" s="25" t="s">
        <v>1309</v>
      </c>
      <c r="O14" s="118">
        <f>AVERAGE(N27:N55)</f>
        <v>2</v>
      </c>
      <c r="P14" s="120">
        <f>ROUND(O14,0)</f>
        <v>2</v>
      </c>
    </row>
    <row r="15" spans="1:17" ht="30" x14ac:dyDescent="0.25">
      <c r="E15" s="332" t="s">
        <v>198</v>
      </c>
      <c r="F15" s="331"/>
      <c r="G15" s="44" t="s">
        <v>275</v>
      </c>
      <c r="K15" s="25" t="s">
        <v>1323</v>
      </c>
      <c r="L15" s="25">
        <v>1</v>
      </c>
      <c r="M15" s="25" t="s">
        <v>1323</v>
      </c>
      <c r="N15" s="25" t="s">
        <v>1273</v>
      </c>
      <c r="O15" s="25">
        <f>N62</f>
        <v>2</v>
      </c>
      <c r="P15" s="102">
        <f>O15-P14</f>
        <v>0</v>
      </c>
    </row>
    <row r="16" spans="1:17" ht="28.9" x14ac:dyDescent="0.3">
      <c r="E16" s="332" t="s">
        <v>199</v>
      </c>
      <c r="F16" s="331"/>
      <c r="G16" s="44" t="s">
        <v>276</v>
      </c>
      <c r="K16" s="25" t="s">
        <v>1324</v>
      </c>
      <c r="L16" s="25">
        <v>2</v>
      </c>
      <c r="M16" s="25" t="s">
        <v>1324</v>
      </c>
      <c r="N16" s="25" t="s">
        <v>1275</v>
      </c>
      <c r="O16" s="25">
        <f>IF(AND(P15&gt;=-2,P15&lt;=2),O15, P17)</f>
        <v>2</v>
      </c>
      <c r="P16" s="25" t="str">
        <f>VLOOKUP(O16,L15:M20,2,FALSE)</f>
        <v>S</v>
      </c>
    </row>
    <row r="17" spans="3:16" ht="28.9" x14ac:dyDescent="0.3">
      <c r="E17" s="332" t="s">
        <v>1368</v>
      </c>
      <c r="F17" s="331"/>
      <c r="G17" s="44" t="s">
        <v>277</v>
      </c>
      <c r="K17" s="25" t="s">
        <v>1325</v>
      </c>
      <c r="L17" s="25">
        <v>3</v>
      </c>
      <c r="M17" s="25" t="s">
        <v>1325</v>
      </c>
      <c r="N17" s="25" t="s">
        <v>1274</v>
      </c>
      <c r="O17" s="118">
        <f>AVERAGE(N:N)</f>
        <v>2</v>
      </c>
      <c r="P17" s="120">
        <f>ROUND(O17,0)</f>
        <v>2</v>
      </c>
    </row>
    <row r="18" spans="3:16" ht="28.9" x14ac:dyDescent="0.3">
      <c r="E18" s="332" t="s">
        <v>1369</v>
      </c>
      <c r="F18" s="331"/>
      <c r="G18" s="44" t="s">
        <v>278</v>
      </c>
      <c r="K18" s="25" t="s">
        <v>1326</v>
      </c>
      <c r="L18" s="25">
        <v>4</v>
      </c>
      <c r="M18" s="25" t="s">
        <v>1326</v>
      </c>
      <c r="N18" s="25" t="s">
        <v>1276</v>
      </c>
    </row>
    <row r="19" spans="3:16" ht="28.9" x14ac:dyDescent="0.3">
      <c r="E19" s="332" t="s">
        <v>200</v>
      </c>
      <c r="F19" s="331"/>
      <c r="G19" s="44" t="s">
        <v>279</v>
      </c>
      <c r="K19" s="25" t="s">
        <v>1327</v>
      </c>
      <c r="L19" s="25">
        <v>5</v>
      </c>
      <c r="M19" s="25" t="s">
        <v>1327</v>
      </c>
      <c r="N19" s="25" t="s">
        <v>1276</v>
      </c>
      <c r="P19" s="120"/>
    </row>
    <row r="20" spans="3:16" ht="28.9" x14ac:dyDescent="0.3">
      <c r="E20" s="330" t="s">
        <v>1419</v>
      </c>
      <c r="F20" s="331"/>
      <c r="G20" s="44" t="s">
        <v>280</v>
      </c>
      <c r="K20" s="25" t="s">
        <v>1328</v>
      </c>
      <c r="L20" s="25">
        <v>6</v>
      </c>
      <c r="M20" s="25" t="s">
        <v>1328</v>
      </c>
      <c r="N20" s="25" t="s">
        <v>1276</v>
      </c>
      <c r="P20" s="120"/>
    </row>
    <row r="21" spans="3:16" ht="14.45" x14ac:dyDescent="0.3">
      <c r="E21" s="21"/>
      <c r="F21" s="21"/>
      <c r="G21" s="21"/>
      <c r="P21" s="120"/>
    </row>
    <row r="22" spans="3:16" ht="14.45" x14ac:dyDescent="0.3">
      <c r="C22" s="143" t="s">
        <v>1379</v>
      </c>
      <c r="D22" s="144"/>
      <c r="E22" s="145"/>
      <c r="F22" s="145"/>
      <c r="G22" s="146"/>
    </row>
    <row r="23" spans="3:16" ht="14.45" x14ac:dyDescent="0.3">
      <c r="C23" s="147" t="s">
        <v>281</v>
      </c>
      <c r="D23" s="62"/>
      <c r="E23" s="21"/>
      <c r="F23" s="21"/>
      <c r="G23" s="148"/>
    </row>
    <row r="24" spans="3:16" ht="78" customHeight="1" x14ac:dyDescent="0.3">
      <c r="C24" s="324" t="s">
        <v>282</v>
      </c>
      <c r="D24" s="325"/>
      <c r="E24" s="325"/>
      <c r="F24" s="325"/>
      <c r="G24" s="326"/>
    </row>
    <row r="25" spans="3:16" ht="14.45" x14ac:dyDescent="0.3">
      <c r="C25" s="149"/>
      <c r="D25" s="62"/>
      <c r="E25" s="21"/>
      <c r="F25" s="21"/>
      <c r="G25" s="148"/>
    </row>
    <row r="26" spans="3:16" ht="14.45" x14ac:dyDescent="0.3">
      <c r="C26" s="150" t="s">
        <v>1188</v>
      </c>
      <c r="D26" s="15" t="s">
        <v>328</v>
      </c>
      <c r="E26" s="15" t="s">
        <v>1189</v>
      </c>
      <c r="F26" s="15" t="s">
        <v>1378</v>
      </c>
      <c r="G26" s="151" t="s">
        <v>1311</v>
      </c>
    </row>
    <row r="27" spans="3:16" ht="35.1" customHeight="1" x14ac:dyDescent="0.3">
      <c r="C27" s="47"/>
      <c r="D27" s="47"/>
      <c r="E27" s="47"/>
      <c r="F27" s="130" t="s">
        <v>1324</v>
      </c>
      <c r="G27" s="121" t="s">
        <v>1586</v>
      </c>
      <c r="N27" s="117">
        <f>IF(F27="","",VLOOKUP(F27,K:L,2,FALSE))</f>
        <v>2</v>
      </c>
    </row>
    <row r="29" spans="3:16" ht="14.45" x14ac:dyDescent="0.3">
      <c r="C29" s="143" t="s">
        <v>1381</v>
      </c>
      <c r="D29" s="144"/>
      <c r="E29" s="145"/>
      <c r="F29" s="145"/>
      <c r="G29" s="146"/>
    </row>
    <row r="30" spans="3:16" ht="14.45" x14ac:dyDescent="0.3">
      <c r="C30" s="147" t="s">
        <v>283</v>
      </c>
      <c r="D30" s="62"/>
      <c r="E30" s="21"/>
      <c r="F30" s="21"/>
      <c r="G30" s="148"/>
    </row>
    <row r="31" spans="3:16" ht="73.5" customHeight="1" x14ac:dyDescent="0.3">
      <c r="C31" s="324" t="s">
        <v>284</v>
      </c>
      <c r="D31" s="325"/>
      <c r="E31" s="325"/>
      <c r="F31" s="325"/>
      <c r="G31" s="326"/>
    </row>
    <row r="32" spans="3:16" ht="14.45" x14ac:dyDescent="0.3">
      <c r="C32" s="152"/>
      <c r="D32" s="98"/>
      <c r="E32" s="98"/>
      <c r="F32" s="98"/>
      <c r="G32" s="153"/>
    </row>
    <row r="33" spans="3:14" ht="14.45" x14ac:dyDescent="0.3">
      <c r="C33" s="150" t="s">
        <v>1188</v>
      </c>
      <c r="D33" s="15" t="s">
        <v>328</v>
      </c>
      <c r="E33" s="15" t="s">
        <v>1189</v>
      </c>
      <c r="F33" s="15" t="s">
        <v>1378</v>
      </c>
      <c r="G33" s="151" t="s">
        <v>1311</v>
      </c>
    </row>
    <row r="34" spans="3:14" ht="34.5" customHeight="1" x14ac:dyDescent="0.3">
      <c r="C34" s="47"/>
      <c r="D34" s="47"/>
      <c r="E34" s="47"/>
      <c r="F34" s="130" t="s">
        <v>1324</v>
      </c>
      <c r="G34" s="121" t="s">
        <v>1585</v>
      </c>
      <c r="N34" s="117">
        <f>IF(F34="","",VLOOKUP(F34,K:L,2,FALSE))</f>
        <v>2</v>
      </c>
    </row>
    <row r="35" spans="3:14" ht="14.45" x14ac:dyDescent="0.3">
      <c r="C35" s="98"/>
      <c r="D35" s="98"/>
      <c r="E35" s="98"/>
      <c r="F35" s="98"/>
      <c r="G35" s="98"/>
    </row>
    <row r="36" spans="3:14" ht="14.45" x14ac:dyDescent="0.3">
      <c r="C36" s="143" t="s">
        <v>270</v>
      </c>
      <c r="D36" s="144"/>
      <c r="E36" s="145"/>
      <c r="F36" s="145"/>
      <c r="G36" s="146"/>
    </row>
    <row r="37" spans="3:14" ht="14.45" x14ac:dyDescent="0.3">
      <c r="C37" s="147" t="s">
        <v>271</v>
      </c>
      <c r="D37" s="62"/>
      <c r="E37" s="21"/>
      <c r="F37" s="21"/>
      <c r="G37" s="148"/>
    </row>
    <row r="38" spans="3:14" ht="60" customHeight="1" x14ac:dyDescent="0.3">
      <c r="C38" s="324" t="s">
        <v>285</v>
      </c>
      <c r="D38" s="325"/>
      <c r="E38" s="325"/>
      <c r="F38" s="325"/>
      <c r="G38" s="326"/>
    </row>
    <row r="39" spans="3:14" ht="14.45" x14ac:dyDescent="0.3">
      <c r="C39" s="152"/>
      <c r="D39" s="98"/>
      <c r="E39" s="98"/>
      <c r="F39" s="98"/>
      <c r="G39" s="153"/>
    </row>
    <row r="40" spans="3:14" ht="14.45" x14ac:dyDescent="0.3">
      <c r="C40" s="150" t="s">
        <v>1188</v>
      </c>
      <c r="D40" s="15" t="s">
        <v>328</v>
      </c>
      <c r="E40" s="15" t="s">
        <v>1189</v>
      </c>
      <c r="F40" s="15" t="s">
        <v>1378</v>
      </c>
      <c r="G40" s="151" t="s">
        <v>1311</v>
      </c>
    </row>
    <row r="41" spans="3:14" ht="34.5" customHeight="1" x14ac:dyDescent="0.3">
      <c r="C41" s="47"/>
      <c r="D41" s="47"/>
      <c r="E41" s="47"/>
      <c r="F41" s="130"/>
      <c r="G41" s="130"/>
      <c r="N41" s="117" t="str">
        <f>IF(F41="","",VLOOKUP(F41,K:L,2,FALSE))</f>
        <v/>
      </c>
    </row>
    <row r="42" spans="3:14" ht="14.45" x14ac:dyDescent="0.3">
      <c r="C42" s="48"/>
      <c r="D42" s="48"/>
      <c r="E42" s="48"/>
      <c r="F42" s="48"/>
      <c r="G42" s="46"/>
    </row>
    <row r="43" spans="3:14" ht="28.5" customHeight="1" x14ac:dyDescent="0.3">
      <c r="C43" s="327" t="s">
        <v>1277</v>
      </c>
      <c r="D43" s="328"/>
      <c r="E43" s="328"/>
      <c r="F43" s="328"/>
      <c r="G43" s="329"/>
    </row>
    <row r="44" spans="3:14" ht="14.45" x14ac:dyDescent="0.3">
      <c r="C44" s="147" t="s">
        <v>1278</v>
      </c>
      <c r="D44" s="62"/>
      <c r="E44" s="21"/>
      <c r="F44" s="21"/>
      <c r="G44" s="148"/>
    </row>
    <row r="45" spans="3:14" ht="63.75" customHeight="1" x14ac:dyDescent="0.3">
      <c r="C45" s="324" t="s">
        <v>285</v>
      </c>
      <c r="D45" s="325"/>
      <c r="E45" s="325"/>
      <c r="F45" s="325"/>
      <c r="G45" s="326"/>
    </row>
    <row r="46" spans="3:14" ht="14.45" x14ac:dyDescent="0.3">
      <c r="C46" s="152"/>
      <c r="D46" s="98"/>
      <c r="E46" s="98"/>
      <c r="F46" s="98"/>
      <c r="G46" s="153"/>
    </row>
    <row r="47" spans="3:14" ht="14.45" x14ac:dyDescent="0.3">
      <c r="C47" s="150" t="s">
        <v>1188</v>
      </c>
      <c r="D47" s="15" t="s">
        <v>328</v>
      </c>
      <c r="E47" s="15" t="s">
        <v>1189</v>
      </c>
      <c r="F47" s="15" t="s">
        <v>1378</v>
      </c>
      <c r="G47" s="151" t="s">
        <v>1311</v>
      </c>
    </row>
    <row r="48" spans="3:14" ht="34.5" customHeight="1" x14ac:dyDescent="0.3">
      <c r="C48" s="47"/>
      <c r="D48" s="47"/>
      <c r="E48" s="47"/>
      <c r="F48" s="130"/>
      <c r="G48" s="130"/>
      <c r="N48" s="117" t="str">
        <f>IF(F48="","",VLOOKUP(F48,K:L,2,FALSE))</f>
        <v/>
      </c>
    </row>
    <row r="49" spans="3:16" ht="14.45" x14ac:dyDescent="0.3">
      <c r="C49" s="48"/>
      <c r="D49" s="48"/>
      <c r="E49" s="48"/>
      <c r="F49" s="48"/>
      <c r="G49" s="46"/>
    </row>
    <row r="50" spans="3:16" ht="28.5" customHeight="1" x14ac:dyDescent="0.3">
      <c r="C50" s="327" t="s">
        <v>1280</v>
      </c>
      <c r="D50" s="328"/>
      <c r="E50" s="328"/>
      <c r="F50" s="328"/>
      <c r="G50" s="329"/>
    </row>
    <row r="51" spans="3:16" ht="14.45" x14ac:dyDescent="0.3">
      <c r="C51" s="147" t="s">
        <v>1281</v>
      </c>
      <c r="D51" s="62"/>
      <c r="E51" s="21"/>
      <c r="F51" s="21"/>
      <c r="G51" s="148"/>
    </row>
    <row r="52" spans="3:16" ht="62.25" customHeight="1" x14ac:dyDescent="0.3">
      <c r="C52" s="324" t="s">
        <v>286</v>
      </c>
      <c r="D52" s="325"/>
      <c r="E52" s="325"/>
      <c r="F52" s="325"/>
      <c r="G52" s="326"/>
    </row>
    <row r="53" spans="3:16" ht="14.45" x14ac:dyDescent="0.3">
      <c r="C53" s="152"/>
      <c r="D53" s="98"/>
      <c r="E53" s="98"/>
      <c r="F53" s="98"/>
      <c r="G53" s="153"/>
    </row>
    <row r="54" spans="3:16" ht="14.45" x14ac:dyDescent="0.3">
      <c r="C54" s="150" t="s">
        <v>1188</v>
      </c>
      <c r="D54" s="15" t="s">
        <v>328</v>
      </c>
      <c r="E54" s="15" t="s">
        <v>1189</v>
      </c>
      <c r="F54" s="15" t="s">
        <v>1378</v>
      </c>
      <c r="G54" s="151" t="s">
        <v>1311</v>
      </c>
    </row>
    <row r="55" spans="3:16" ht="34.5" customHeight="1" x14ac:dyDescent="0.3">
      <c r="C55" s="47"/>
      <c r="D55" s="47"/>
      <c r="E55" s="47"/>
      <c r="F55" s="130"/>
      <c r="G55" s="130"/>
      <c r="N55" s="117" t="str">
        <f>IF(F55="","",VLOOKUP(F55,K:L,2,FALSE))</f>
        <v/>
      </c>
    </row>
    <row r="56" spans="3:16" ht="14.45" x14ac:dyDescent="0.3">
      <c r="C56" s="48"/>
      <c r="D56" s="48"/>
      <c r="E56" s="48"/>
      <c r="F56" s="48"/>
      <c r="G56" s="46"/>
    </row>
    <row r="57" spans="3:16" ht="14.45" x14ac:dyDescent="0.3">
      <c r="C57" s="327" t="s">
        <v>1283</v>
      </c>
      <c r="D57" s="328"/>
      <c r="E57" s="328"/>
      <c r="F57" s="328"/>
      <c r="G57" s="329"/>
    </row>
    <row r="58" spans="3:16" ht="14.45" x14ac:dyDescent="0.3">
      <c r="C58" s="147" t="s">
        <v>1284</v>
      </c>
      <c r="D58" s="62"/>
      <c r="E58" s="21"/>
      <c r="F58" s="21"/>
      <c r="G58" s="148"/>
    </row>
    <row r="59" spans="3:16" ht="106.5" customHeight="1" x14ac:dyDescent="0.3">
      <c r="C59" s="324" t="s">
        <v>500</v>
      </c>
      <c r="D59" s="325"/>
      <c r="E59" s="325"/>
      <c r="F59" s="325"/>
      <c r="G59" s="326"/>
    </row>
    <row r="60" spans="3:16" x14ac:dyDescent="0.25">
      <c r="C60" s="152"/>
      <c r="D60" s="98"/>
      <c r="E60" s="98"/>
      <c r="F60" s="98"/>
      <c r="G60" s="153"/>
      <c r="P60" s="102"/>
    </row>
    <row r="61" spans="3:16" x14ac:dyDescent="0.25">
      <c r="C61" s="150" t="s">
        <v>1188</v>
      </c>
      <c r="D61" s="15" t="s">
        <v>328</v>
      </c>
      <c r="E61" s="15" t="s">
        <v>1189</v>
      </c>
      <c r="F61" s="15" t="s">
        <v>1378</v>
      </c>
      <c r="G61" s="151" t="s">
        <v>1311</v>
      </c>
    </row>
    <row r="62" spans="3:16" ht="34.5" customHeight="1" x14ac:dyDescent="0.25">
      <c r="C62" s="47"/>
      <c r="D62" s="47"/>
      <c r="E62" s="47"/>
      <c r="F62" s="130" t="s">
        <v>1324</v>
      </c>
      <c r="G62" s="121" t="s">
        <v>1587</v>
      </c>
      <c r="N62" s="117">
        <f>IF(F62="","",VLOOKUP(F62,K:L,2,FALSE))</f>
        <v>2</v>
      </c>
    </row>
    <row r="63" spans="3:16" x14ac:dyDescent="0.25">
      <c r="C63" s="48"/>
      <c r="D63" s="48"/>
      <c r="E63" s="48"/>
      <c r="F63" s="48"/>
      <c r="G63" s="46"/>
    </row>
    <row r="64" spans="3:16" x14ac:dyDescent="0.25">
      <c r="E64" s="45"/>
      <c r="G64" s="100" t="s">
        <v>550</v>
      </c>
    </row>
    <row r="65" spans="7:7" x14ac:dyDescent="0.25">
      <c r="G65" s="97" t="s">
        <v>1365</v>
      </c>
    </row>
    <row r="66" spans="7:7" ht="84" customHeight="1" x14ac:dyDescent="0.25">
      <c r="G66" s="130"/>
    </row>
  </sheetData>
  <sheetProtection password="CA59" sheet="1" objects="1" scenarios="1"/>
  <customSheetViews>
    <customSheetView guid="{6C463F14-C8AA-495A-8FD2-4A264D8C6FE5}" printArea="1" hiddenRows="1" showRuler="0">
      <pageMargins left="0.22" right="0.19" top="0.59" bottom="0.76" header="0.51181102362204722" footer="0.51181102362204722"/>
      <printOptions horizontalCentered="1"/>
      <pageSetup scale="75" orientation="landscape" verticalDpi="0" r:id="rId1"/>
      <headerFooter alignWithMargins="0">
        <oddFooter>&amp;RPage&amp;Pof&amp;N</oddFooter>
      </headerFooter>
    </customSheetView>
  </customSheetViews>
  <mergeCells count="18">
    <mergeCell ref="C52:G52"/>
    <mergeCell ref="C57:G57"/>
    <mergeCell ref="C59:G59"/>
    <mergeCell ref="C31:G31"/>
    <mergeCell ref="C38:G38"/>
    <mergeCell ref="C43:G43"/>
    <mergeCell ref="C45:G45"/>
    <mergeCell ref="B10:G10"/>
    <mergeCell ref="B11:G11"/>
    <mergeCell ref="B12:G12"/>
    <mergeCell ref="C50:G50"/>
    <mergeCell ref="E18:F18"/>
    <mergeCell ref="E19:F19"/>
    <mergeCell ref="E20:F20"/>
    <mergeCell ref="C24:G24"/>
    <mergeCell ref="E15:F15"/>
    <mergeCell ref="E16:F16"/>
    <mergeCell ref="E17:F17"/>
  </mergeCells>
  <phoneticPr fontId="3" type="noConversion"/>
  <dataValidations count="1">
    <dataValidation type="list" allowBlank="1" showInputMessage="1" showErrorMessage="1" sqref="F27 F55 F34 F41 F48 F62">
      <formula1>$K$15:$K$20</formula1>
    </dataValidation>
  </dataValidations>
  <printOptions horizontalCentered="1"/>
  <pageMargins left="0.22" right="0.19" top="0.59" bottom="0.76" header="0.51181102362204722" footer="0.51181102362204722"/>
  <pageSetup scale="75" orientation="landscape" r:id="rId2"/>
  <headerFooter alignWithMargins="0">
    <oddFooter>&amp;RPage&amp;Pof&amp;N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4"/>
  </sheetPr>
  <dimension ref="A1:Z208"/>
  <sheetViews>
    <sheetView showGridLines="0" topLeftCell="B28" zoomScaleNormal="100" workbookViewId="0">
      <selection activeCell="F45" sqref="F45"/>
    </sheetView>
  </sheetViews>
  <sheetFormatPr baseColWidth="10" defaultColWidth="9.140625" defaultRowHeight="15" x14ac:dyDescent="0.25"/>
  <cols>
    <col min="1" max="1" width="2.7109375" style="25" customWidth="1"/>
    <col min="2" max="2" width="3.42578125" style="25" customWidth="1"/>
    <col min="3" max="3" width="3.7109375" style="25" customWidth="1"/>
    <col min="4" max="4" width="28.5703125" style="25" customWidth="1"/>
    <col min="5" max="5" width="18.85546875" style="25" customWidth="1"/>
    <col min="6" max="6" width="67.42578125" style="25" customWidth="1"/>
    <col min="7" max="7" width="39.140625" style="25" customWidth="1"/>
    <col min="8" max="10" width="9.140625" style="25"/>
    <col min="11" max="26" width="9.140625" style="25" hidden="1" customWidth="1"/>
    <col min="27" max="16384" width="9.140625" style="25"/>
  </cols>
  <sheetData>
    <row r="1" spans="1:16" s="18" customFormat="1" ht="14.45" x14ac:dyDescent="0.3"/>
    <row r="2" spans="1:16" s="18" customFormat="1" ht="14.45" x14ac:dyDescent="0.3"/>
    <row r="3" spans="1:16" s="18" customFormat="1" ht="14.45" x14ac:dyDescent="0.3"/>
    <row r="4" spans="1:16" s="18" customFormat="1" ht="14.45" x14ac:dyDescent="0.3"/>
    <row r="5" spans="1:16" s="18" customFormat="1" ht="14.45" x14ac:dyDescent="0.3"/>
    <row r="6" spans="1:16" s="18" customFormat="1" ht="14.45" x14ac:dyDescent="0.3"/>
    <row r="7" spans="1:16" s="18" customFormat="1" ht="14.45" x14ac:dyDescent="0.3">
      <c r="B7" s="18" t="str">
        <f>"Project:  "&amp;BasicData!$E$13</f>
        <v>Project:  Energy Efficiency in Public Buildings (EEPB)</v>
      </c>
    </row>
    <row r="8" spans="1:16" s="18" customFormat="1" ht="14.45" x14ac:dyDescent="0.3"/>
    <row r="9" spans="1:16" s="18" customFormat="1" ht="14.45" x14ac:dyDescent="0.3"/>
    <row r="10" spans="1:16" s="71" customFormat="1" ht="21" x14ac:dyDescent="0.4">
      <c r="A10" s="18"/>
      <c r="B10" s="305" t="s">
        <v>889</v>
      </c>
      <c r="C10" s="305"/>
      <c r="D10" s="305"/>
      <c r="E10" s="305"/>
      <c r="F10" s="305"/>
      <c r="G10" s="305"/>
      <c r="H10" s="104"/>
    </row>
    <row r="11" spans="1:16" s="36" customFormat="1" ht="14.45" x14ac:dyDescent="0.3">
      <c r="A11" s="71"/>
      <c r="B11" s="320" t="s">
        <v>1420</v>
      </c>
      <c r="C11" s="320"/>
      <c r="D11" s="320"/>
      <c r="E11" s="320"/>
      <c r="F11" s="320"/>
      <c r="G11" s="320"/>
      <c r="H11" s="25"/>
    </row>
    <row r="12" spans="1:16" ht="14.45" x14ac:dyDescent="0.3">
      <c r="A12" s="36"/>
      <c r="B12" s="320" t="s">
        <v>663</v>
      </c>
      <c r="C12" s="320"/>
      <c r="D12" s="320"/>
      <c r="E12" s="320"/>
      <c r="F12" s="320"/>
      <c r="G12" s="320"/>
    </row>
    <row r="13" spans="1:16" ht="14.45" x14ac:dyDescent="0.3">
      <c r="A13" s="36"/>
    </row>
    <row r="14" spans="1:16" ht="21" x14ac:dyDescent="0.4">
      <c r="A14" s="36"/>
      <c r="B14" s="305" t="s">
        <v>690</v>
      </c>
      <c r="C14" s="337"/>
      <c r="D14" s="337"/>
      <c r="E14" s="337"/>
      <c r="F14" s="337"/>
      <c r="G14" s="305"/>
      <c r="H14" s="305"/>
    </row>
    <row r="15" spans="1:16" ht="14.45" x14ac:dyDescent="0.3">
      <c r="B15" s="40"/>
      <c r="C15" s="41"/>
      <c r="D15" s="41"/>
      <c r="E15" s="41"/>
      <c r="F15" s="41"/>
      <c r="G15" s="42"/>
      <c r="H15" s="40"/>
    </row>
    <row r="16" spans="1:16" ht="15" customHeight="1" x14ac:dyDescent="0.3">
      <c r="B16" s="40"/>
      <c r="C16" s="41"/>
      <c r="D16" s="95"/>
      <c r="E16" s="95"/>
      <c r="F16" s="106" t="s">
        <v>890</v>
      </c>
      <c r="G16" s="133" t="s">
        <v>53</v>
      </c>
      <c r="H16" s="40"/>
      <c r="L16" s="25" t="s">
        <v>677</v>
      </c>
      <c r="O16" s="25">
        <v>0</v>
      </c>
      <c r="P16" s="18" t="s">
        <v>1423</v>
      </c>
    </row>
    <row r="17" spans="2:16" ht="14.45" x14ac:dyDescent="0.3">
      <c r="B17" s="40"/>
      <c r="C17" s="41"/>
      <c r="D17" s="95"/>
      <c r="E17" s="95"/>
      <c r="F17" s="106" t="s">
        <v>891</v>
      </c>
      <c r="G17" s="133" t="s">
        <v>54</v>
      </c>
      <c r="H17" s="40"/>
      <c r="K17" s="18"/>
      <c r="L17" s="25" t="str">
        <f>M17&amp;" "&amp;N17</f>
        <v>Jan 2003</v>
      </c>
      <c r="M17" s="25" t="s">
        <v>1287</v>
      </c>
      <c r="N17" s="25">
        <v>2003</v>
      </c>
      <c r="O17" s="25">
        <v>1</v>
      </c>
      <c r="P17" s="25" t="s">
        <v>1424</v>
      </c>
    </row>
    <row r="18" spans="2:16" ht="14.45" x14ac:dyDescent="0.3">
      <c r="B18" s="40"/>
      <c r="C18" s="41"/>
      <c r="D18" s="41"/>
      <c r="E18" s="41"/>
      <c r="F18" s="106" t="s">
        <v>892</v>
      </c>
      <c r="G18" s="42"/>
      <c r="H18" s="40"/>
      <c r="K18" s="18"/>
      <c r="L18" s="25" t="str">
        <f t="shared" ref="L18:L81" si="0">M18&amp;" "&amp;N18</f>
        <v>Feb 2003</v>
      </c>
      <c r="M18" s="25" t="s">
        <v>1288</v>
      </c>
      <c r="N18" s="25">
        <v>2003</v>
      </c>
      <c r="O18" s="25">
        <f>O17+1</f>
        <v>2</v>
      </c>
      <c r="P18" s="25" t="s">
        <v>1425</v>
      </c>
    </row>
    <row r="19" spans="2:16" ht="14.45" x14ac:dyDescent="0.3">
      <c r="B19" s="40"/>
      <c r="C19" s="40"/>
      <c r="D19" s="40"/>
      <c r="E19" s="40"/>
      <c r="F19" s="40"/>
      <c r="G19" s="40"/>
      <c r="H19" s="40"/>
      <c r="L19" s="25" t="str">
        <f t="shared" si="0"/>
        <v>Mar 2003</v>
      </c>
      <c r="M19" s="25" t="s">
        <v>1289</v>
      </c>
      <c r="N19" s="25">
        <v>2003</v>
      </c>
      <c r="O19" s="25">
        <f t="shared" ref="O19:O40" si="1">O18+1</f>
        <v>3</v>
      </c>
      <c r="P19" s="25" t="s">
        <v>1426</v>
      </c>
    </row>
    <row r="20" spans="2:16" ht="47.25" customHeight="1" x14ac:dyDescent="0.3">
      <c r="B20" s="30"/>
      <c r="C20" s="40"/>
      <c r="D20" s="16" t="s">
        <v>680</v>
      </c>
      <c r="E20" s="16" t="s">
        <v>681</v>
      </c>
      <c r="F20" s="16" t="s">
        <v>682</v>
      </c>
      <c r="G20" s="16" t="s">
        <v>893</v>
      </c>
      <c r="L20" s="25" t="str">
        <f t="shared" si="0"/>
        <v>Apr 2003</v>
      </c>
      <c r="M20" s="25" t="s">
        <v>1290</v>
      </c>
      <c r="N20" s="25">
        <v>2003</v>
      </c>
      <c r="O20" s="25">
        <f t="shared" si="1"/>
        <v>4</v>
      </c>
      <c r="P20" s="25" t="s">
        <v>1427</v>
      </c>
    </row>
    <row r="21" spans="2:16" ht="33.75" customHeight="1" x14ac:dyDescent="0.3">
      <c r="C21" s="40"/>
      <c r="D21" s="79" t="s">
        <v>683</v>
      </c>
      <c r="E21" s="130">
        <v>6</v>
      </c>
      <c r="F21" s="121" t="s">
        <v>1555</v>
      </c>
      <c r="G21" s="121" t="s">
        <v>1544</v>
      </c>
      <c r="L21" s="25" t="str">
        <f t="shared" si="0"/>
        <v>May 2003</v>
      </c>
      <c r="M21" s="25" t="s">
        <v>1225</v>
      </c>
      <c r="N21" s="25">
        <v>2003</v>
      </c>
      <c r="O21" s="25">
        <f t="shared" si="1"/>
        <v>5</v>
      </c>
      <c r="P21" s="25" t="s">
        <v>1428</v>
      </c>
    </row>
    <row r="22" spans="2:16" ht="33.75" customHeight="1" x14ac:dyDescent="0.3">
      <c r="C22" s="40"/>
      <c r="D22" s="79" t="s">
        <v>684</v>
      </c>
      <c r="E22" s="130">
        <v>4</v>
      </c>
      <c r="F22" s="121" t="s">
        <v>1451</v>
      </c>
      <c r="G22" s="121" t="s">
        <v>1544</v>
      </c>
      <c r="L22" s="25" t="str">
        <f t="shared" si="0"/>
        <v>Jun 2003</v>
      </c>
      <c r="M22" s="25" t="s">
        <v>1291</v>
      </c>
      <c r="N22" s="25">
        <v>2003</v>
      </c>
      <c r="O22" s="25">
        <f t="shared" si="1"/>
        <v>6</v>
      </c>
      <c r="P22" s="25" t="s">
        <v>1429</v>
      </c>
    </row>
    <row r="23" spans="2:16" s="71" customFormat="1" ht="33.75" customHeight="1" x14ac:dyDescent="0.3">
      <c r="B23" s="25"/>
      <c r="C23" s="40"/>
      <c r="D23" s="79" t="s">
        <v>685</v>
      </c>
      <c r="E23" s="130"/>
      <c r="F23" s="130"/>
      <c r="G23" s="130"/>
      <c r="H23" s="25"/>
      <c r="L23" s="71" t="str">
        <f t="shared" si="0"/>
        <v>Jul 2003</v>
      </c>
      <c r="M23" s="71" t="s">
        <v>1292</v>
      </c>
      <c r="N23" s="71">
        <v>2003</v>
      </c>
      <c r="O23" s="71">
        <f t="shared" si="1"/>
        <v>7</v>
      </c>
      <c r="P23" s="71" t="s">
        <v>1430</v>
      </c>
    </row>
    <row r="24" spans="2:16" s="30" customFormat="1" ht="33.75" customHeight="1" x14ac:dyDescent="0.3">
      <c r="B24" s="25"/>
      <c r="C24" s="40"/>
      <c r="D24" s="79" t="s">
        <v>686</v>
      </c>
      <c r="E24" s="130"/>
      <c r="F24" s="130"/>
      <c r="G24" s="130"/>
      <c r="H24" s="25"/>
      <c r="L24" s="30" t="str">
        <f t="shared" si="0"/>
        <v>Aug 2003</v>
      </c>
      <c r="M24" s="30" t="s">
        <v>1293</v>
      </c>
      <c r="N24" s="30">
        <v>2003</v>
      </c>
      <c r="O24" s="30">
        <f t="shared" si="1"/>
        <v>8</v>
      </c>
    </row>
    <row r="25" spans="2:16" s="40" customFormat="1" ht="28.9" x14ac:dyDescent="0.3">
      <c r="B25" s="25"/>
      <c r="D25" s="79" t="s">
        <v>687</v>
      </c>
      <c r="E25" s="130"/>
      <c r="F25" s="130"/>
      <c r="G25" s="130"/>
      <c r="H25" s="25"/>
      <c r="L25" s="30" t="str">
        <f t="shared" si="0"/>
        <v>Sep 2003</v>
      </c>
      <c r="M25" s="30" t="s">
        <v>1294</v>
      </c>
      <c r="N25" s="30">
        <v>2003</v>
      </c>
      <c r="O25" s="30">
        <f t="shared" si="1"/>
        <v>9</v>
      </c>
    </row>
    <row r="26" spans="2:16" s="40" customFormat="1" ht="14.45" x14ac:dyDescent="0.3">
      <c r="B26" s="25"/>
      <c r="C26" s="25"/>
      <c r="D26" s="25"/>
      <c r="E26" s="25"/>
      <c r="F26" s="25"/>
      <c r="G26" s="25"/>
      <c r="H26" s="25"/>
      <c r="L26" s="30" t="str">
        <f t="shared" si="0"/>
        <v>Oct 2003</v>
      </c>
      <c r="M26" s="30" t="s">
        <v>1295</v>
      </c>
      <c r="N26" s="30">
        <v>2003</v>
      </c>
      <c r="O26" s="30">
        <f t="shared" si="1"/>
        <v>10</v>
      </c>
    </row>
    <row r="27" spans="2:16" s="40" customFormat="1" ht="14.45" x14ac:dyDescent="0.3">
      <c r="C27" s="41"/>
      <c r="D27" s="41"/>
      <c r="E27" s="41"/>
      <c r="F27" s="41"/>
      <c r="G27" s="42"/>
      <c r="L27" s="30" t="str">
        <f t="shared" si="0"/>
        <v>Nov 2003</v>
      </c>
      <c r="M27" s="30" t="s">
        <v>1296</v>
      </c>
      <c r="N27" s="30">
        <v>2003</v>
      </c>
      <c r="O27" s="30">
        <f t="shared" si="1"/>
        <v>11</v>
      </c>
    </row>
    <row r="28" spans="2:16" s="40" customFormat="1" ht="21" x14ac:dyDescent="0.4">
      <c r="B28" s="305" t="s">
        <v>338</v>
      </c>
      <c r="C28" s="305"/>
      <c r="D28" s="305"/>
      <c r="E28" s="305"/>
      <c r="F28" s="305"/>
      <c r="G28" s="305"/>
      <c r="H28" s="104"/>
      <c r="L28" s="30" t="str">
        <f t="shared" si="0"/>
        <v>Dec 2003</v>
      </c>
      <c r="M28" s="30" t="s">
        <v>1297</v>
      </c>
      <c r="N28" s="30">
        <v>2003</v>
      </c>
      <c r="O28" s="30">
        <f t="shared" si="1"/>
        <v>12</v>
      </c>
    </row>
    <row r="29" spans="2:16" s="30" customFormat="1" ht="14.45" x14ac:dyDescent="0.3">
      <c r="B29" s="320" t="s">
        <v>1192</v>
      </c>
      <c r="C29" s="320"/>
      <c r="D29" s="320"/>
      <c r="E29" s="320"/>
      <c r="F29" s="320"/>
      <c r="G29" s="320"/>
      <c r="L29" s="30" t="str">
        <f t="shared" si="0"/>
        <v>Jan 2004</v>
      </c>
      <c r="M29" s="30" t="s">
        <v>1287</v>
      </c>
      <c r="N29" s="30">
        <f>N17+1</f>
        <v>2004</v>
      </c>
      <c r="O29" s="30">
        <f t="shared" si="1"/>
        <v>13</v>
      </c>
    </row>
    <row r="30" spans="2:16" s="30" customFormat="1" ht="14.45" x14ac:dyDescent="0.3">
      <c r="C30" s="31"/>
      <c r="D30" s="31"/>
      <c r="E30" s="31"/>
      <c r="F30" s="31"/>
      <c r="G30" s="31"/>
      <c r="L30" s="30" t="str">
        <f t="shared" si="0"/>
        <v>Feb 2004</v>
      </c>
      <c r="M30" s="30" t="s">
        <v>1288</v>
      </c>
      <c r="N30" s="30">
        <f t="shared" ref="N30:N93" si="2">N18+1</f>
        <v>2004</v>
      </c>
      <c r="O30" s="30">
        <f t="shared" si="1"/>
        <v>14</v>
      </c>
    </row>
    <row r="31" spans="2:16" s="30" customFormat="1" ht="14.45" x14ac:dyDescent="0.3">
      <c r="C31" s="43"/>
      <c r="D31" s="43"/>
      <c r="E31" s="41"/>
      <c r="F31" s="106" t="s">
        <v>894</v>
      </c>
      <c r="G31" s="133" t="s">
        <v>54</v>
      </c>
      <c r="L31" s="30" t="str">
        <f t="shared" si="0"/>
        <v>Mar 2004</v>
      </c>
      <c r="M31" s="30" t="s">
        <v>1289</v>
      </c>
      <c r="N31" s="30">
        <f t="shared" si="2"/>
        <v>2004</v>
      </c>
      <c r="O31" s="30">
        <f t="shared" si="1"/>
        <v>15</v>
      </c>
    </row>
    <row r="32" spans="2:16" s="30" customFormat="1" ht="14.45" x14ac:dyDescent="0.3">
      <c r="C32" s="41"/>
      <c r="D32" s="41"/>
      <c r="E32" s="41"/>
      <c r="F32" s="106" t="s">
        <v>891</v>
      </c>
      <c r="G32" s="133" t="s">
        <v>54</v>
      </c>
      <c r="L32" s="30" t="str">
        <f t="shared" si="0"/>
        <v>Apr 2004</v>
      </c>
      <c r="M32" s="30" t="s">
        <v>1290</v>
      </c>
      <c r="N32" s="30">
        <f t="shared" si="2"/>
        <v>2004</v>
      </c>
      <c r="O32" s="30">
        <f t="shared" si="1"/>
        <v>16</v>
      </c>
    </row>
    <row r="33" spans="2:15" ht="14.45" x14ac:dyDescent="0.3">
      <c r="B33" s="30"/>
      <c r="C33" s="41"/>
      <c r="D33" s="41"/>
      <c r="E33" s="41"/>
      <c r="F33" s="107" t="s">
        <v>892</v>
      </c>
      <c r="G33" s="42"/>
      <c r="H33" s="30"/>
      <c r="L33" s="25" t="str">
        <f t="shared" si="0"/>
        <v>May 2004</v>
      </c>
      <c r="M33" s="25" t="s">
        <v>1225</v>
      </c>
      <c r="N33" s="25">
        <f t="shared" si="2"/>
        <v>2004</v>
      </c>
      <c r="O33" s="25">
        <f t="shared" si="1"/>
        <v>17</v>
      </c>
    </row>
    <row r="34" spans="2:15" ht="30.75" customHeight="1" x14ac:dyDescent="0.3">
      <c r="D34" s="37" t="s">
        <v>24</v>
      </c>
      <c r="E34" s="38" t="s">
        <v>25</v>
      </c>
      <c r="F34" s="38" t="s">
        <v>1128</v>
      </c>
      <c r="L34" s="25" t="str">
        <f t="shared" si="0"/>
        <v>Jun 2004</v>
      </c>
      <c r="M34" s="25" t="s">
        <v>1291</v>
      </c>
      <c r="N34" s="25">
        <f t="shared" si="2"/>
        <v>2004</v>
      </c>
      <c r="O34" s="25">
        <f t="shared" si="1"/>
        <v>18</v>
      </c>
    </row>
    <row r="35" spans="2:15" ht="30.75" customHeight="1" x14ac:dyDescent="0.3">
      <c r="D35" s="39" t="s">
        <v>678</v>
      </c>
      <c r="E35" s="133" t="s">
        <v>54</v>
      </c>
      <c r="F35" s="139"/>
      <c r="L35" s="25" t="str">
        <f t="shared" si="0"/>
        <v>Jul 2004</v>
      </c>
      <c r="M35" s="25" t="s">
        <v>1292</v>
      </c>
      <c r="N35" s="25">
        <f t="shared" si="2"/>
        <v>2004</v>
      </c>
      <c r="O35" s="25">
        <f t="shared" si="1"/>
        <v>19</v>
      </c>
    </row>
    <row r="36" spans="2:15" ht="30.75" customHeight="1" x14ac:dyDescent="0.3">
      <c r="D36" s="39" t="s">
        <v>1338</v>
      </c>
      <c r="E36" s="133" t="s">
        <v>54</v>
      </c>
      <c r="F36" s="139"/>
      <c r="L36" s="25" t="str">
        <f t="shared" si="0"/>
        <v>Aug 2004</v>
      </c>
      <c r="M36" s="25" t="s">
        <v>1293</v>
      </c>
      <c r="N36" s="25">
        <f t="shared" si="2"/>
        <v>2004</v>
      </c>
      <c r="O36" s="25">
        <f t="shared" si="1"/>
        <v>20</v>
      </c>
    </row>
    <row r="37" spans="2:15" ht="14.45" x14ac:dyDescent="0.3">
      <c r="D37" s="39" t="s">
        <v>679</v>
      </c>
      <c r="E37" s="133" t="s">
        <v>54</v>
      </c>
      <c r="F37" s="139"/>
      <c r="L37" s="25" t="str">
        <f t="shared" si="0"/>
        <v>Sep 2004</v>
      </c>
      <c r="M37" s="25" t="s">
        <v>1294</v>
      </c>
      <c r="N37" s="25">
        <f t="shared" si="2"/>
        <v>2004</v>
      </c>
      <c r="O37" s="25">
        <f t="shared" si="1"/>
        <v>21</v>
      </c>
    </row>
    <row r="38" spans="2:15" ht="14.45" x14ac:dyDescent="0.3">
      <c r="L38" s="25" t="str">
        <f t="shared" si="0"/>
        <v>Oct 2004</v>
      </c>
      <c r="M38" s="25" t="s">
        <v>1295</v>
      </c>
      <c r="N38" s="25">
        <f t="shared" si="2"/>
        <v>2004</v>
      </c>
      <c r="O38" s="25">
        <f t="shared" si="1"/>
        <v>22</v>
      </c>
    </row>
    <row r="39" spans="2:15" ht="14.45" x14ac:dyDescent="0.3">
      <c r="C39" s="60"/>
      <c r="D39" s="60"/>
      <c r="E39" s="60"/>
      <c r="F39" s="60"/>
      <c r="G39" s="60"/>
      <c r="L39" s="25" t="str">
        <f t="shared" si="0"/>
        <v>Nov 2004</v>
      </c>
      <c r="M39" s="25" t="s">
        <v>1296</v>
      </c>
      <c r="N39" s="25">
        <f t="shared" si="2"/>
        <v>2004</v>
      </c>
      <c r="O39" s="25">
        <f t="shared" si="1"/>
        <v>23</v>
      </c>
    </row>
    <row r="40" spans="2:15" ht="21" x14ac:dyDescent="0.4">
      <c r="B40" s="305" t="s">
        <v>549</v>
      </c>
      <c r="C40" s="305"/>
      <c r="D40" s="305"/>
      <c r="E40" s="305"/>
      <c r="F40" s="305"/>
      <c r="G40" s="305"/>
      <c r="H40" s="104"/>
      <c r="L40" s="25" t="str">
        <f t="shared" si="0"/>
        <v>Dec 2004</v>
      </c>
      <c r="M40" s="25" t="s">
        <v>1297</v>
      </c>
      <c r="N40" s="25">
        <f t="shared" si="2"/>
        <v>2004</v>
      </c>
      <c r="O40" s="25">
        <f t="shared" si="1"/>
        <v>24</v>
      </c>
    </row>
    <row r="41" spans="2:15" ht="14.45" x14ac:dyDescent="0.3">
      <c r="B41" s="320" t="s">
        <v>1421</v>
      </c>
      <c r="C41" s="320"/>
      <c r="D41" s="320"/>
      <c r="E41" s="320"/>
      <c r="F41" s="320"/>
      <c r="G41" s="320"/>
      <c r="H41" s="30"/>
      <c r="L41" s="25" t="str">
        <f t="shared" si="0"/>
        <v>Jan 2005</v>
      </c>
      <c r="M41" s="25" t="s">
        <v>1287</v>
      </c>
      <c r="N41" s="25">
        <f>N29+1</f>
        <v>2005</v>
      </c>
      <c r="O41" s="25" t="s">
        <v>688</v>
      </c>
    </row>
    <row r="42" spans="2:15" x14ac:dyDescent="0.25">
      <c r="B42" s="30"/>
      <c r="C42" s="41"/>
      <c r="D42" s="41"/>
      <c r="E42" s="41"/>
      <c r="F42" s="107"/>
      <c r="G42" s="42"/>
      <c r="H42" s="30"/>
      <c r="L42" s="25" t="str">
        <f t="shared" si="0"/>
        <v>Feb 2005</v>
      </c>
      <c r="M42" s="25" t="s">
        <v>1288</v>
      </c>
      <c r="N42" s="25">
        <f t="shared" si="2"/>
        <v>2005</v>
      </c>
    </row>
    <row r="43" spans="2:15" ht="60" x14ac:dyDescent="0.25">
      <c r="D43" s="41"/>
      <c r="E43" s="109" t="s">
        <v>1422</v>
      </c>
      <c r="F43" s="38" t="s">
        <v>531</v>
      </c>
      <c r="L43" s="25" t="str">
        <f t="shared" si="0"/>
        <v>Mar 2005</v>
      </c>
      <c r="M43" s="25" t="s">
        <v>1289</v>
      </c>
      <c r="N43" s="25">
        <f t="shared" si="2"/>
        <v>2005</v>
      </c>
    </row>
    <row r="44" spans="2:15" ht="45" customHeight="1" x14ac:dyDescent="0.25">
      <c r="D44" s="41"/>
      <c r="E44" s="130" t="s">
        <v>1429</v>
      </c>
      <c r="F44" s="286" t="s">
        <v>1523</v>
      </c>
      <c r="L44" s="25" t="str">
        <f t="shared" si="0"/>
        <v>Apr 2005</v>
      </c>
      <c r="M44" s="25" t="s">
        <v>1290</v>
      </c>
      <c r="N44" s="25">
        <f t="shared" si="2"/>
        <v>2005</v>
      </c>
    </row>
    <row r="45" spans="2:15" ht="45" customHeight="1" x14ac:dyDescent="0.25">
      <c r="D45" s="41"/>
      <c r="E45" s="130" t="s">
        <v>1423</v>
      </c>
      <c r="F45" s="286" t="s">
        <v>1577</v>
      </c>
      <c r="L45" s="25" t="str">
        <f t="shared" si="0"/>
        <v>May 2005</v>
      </c>
      <c r="M45" s="25" t="s">
        <v>1225</v>
      </c>
      <c r="N45" s="25">
        <f t="shared" si="2"/>
        <v>2005</v>
      </c>
    </row>
    <row r="46" spans="2:15" ht="45" customHeight="1" x14ac:dyDescent="0.25">
      <c r="D46" s="41"/>
      <c r="E46" s="130"/>
      <c r="F46" s="139"/>
      <c r="L46" s="25" t="str">
        <f t="shared" si="0"/>
        <v>Jun 2005</v>
      </c>
      <c r="M46" s="25" t="s">
        <v>1291</v>
      </c>
      <c r="N46" s="25">
        <f t="shared" si="2"/>
        <v>2005</v>
      </c>
    </row>
    <row r="47" spans="2:15" ht="45" customHeight="1" x14ac:dyDescent="0.25">
      <c r="E47" s="130"/>
      <c r="F47" s="139"/>
      <c r="L47" s="25" t="str">
        <f t="shared" si="0"/>
        <v>Jul 2005</v>
      </c>
      <c r="M47" s="25" t="s">
        <v>1292</v>
      </c>
      <c r="N47" s="25">
        <f t="shared" si="2"/>
        <v>2005</v>
      </c>
    </row>
    <row r="48" spans="2:15" ht="44.25" customHeight="1" x14ac:dyDescent="0.25">
      <c r="E48" s="130"/>
      <c r="F48" s="139"/>
      <c r="L48" s="25" t="str">
        <f t="shared" si="0"/>
        <v>Aug 2005</v>
      </c>
      <c r="M48" s="25" t="s">
        <v>1293</v>
      </c>
      <c r="N48" s="25">
        <f t="shared" si="2"/>
        <v>2005</v>
      </c>
    </row>
    <row r="49" spans="4:14" ht="44.25" customHeight="1" x14ac:dyDescent="0.25">
      <c r="E49" s="130"/>
      <c r="F49" s="139"/>
      <c r="L49" s="25" t="str">
        <f t="shared" si="0"/>
        <v>Sep 2005</v>
      </c>
      <c r="M49" s="25" t="s">
        <v>1294</v>
      </c>
      <c r="N49" s="25">
        <f t="shared" ref="N49:N60" si="3">N37+1</f>
        <v>2005</v>
      </c>
    </row>
    <row r="50" spans="4:14" ht="44.25" customHeight="1" x14ac:dyDescent="0.25">
      <c r="E50" s="130"/>
      <c r="F50" s="139"/>
      <c r="L50" s="25" t="str">
        <f t="shared" si="0"/>
        <v>Oct 2005</v>
      </c>
      <c r="M50" s="25" t="s">
        <v>1295</v>
      </c>
      <c r="N50" s="25">
        <f t="shared" si="3"/>
        <v>2005</v>
      </c>
    </row>
    <row r="51" spans="4:14" ht="44.25" customHeight="1" x14ac:dyDescent="0.25">
      <c r="E51" s="130"/>
      <c r="F51" s="139"/>
      <c r="L51" s="25" t="str">
        <f t="shared" si="0"/>
        <v>Nov 2005</v>
      </c>
      <c r="M51" s="25" t="s">
        <v>1296</v>
      </c>
      <c r="N51" s="25">
        <f t="shared" si="3"/>
        <v>2005</v>
      </c>
    </row>
    <row r="52" spans="4:14" ht="44.25" customHeight="1" x14ac:dyDescent="0.25">
      <c r="E52" s="130"/>
      <c r="F52" s="139"/>
      <c r="L52" s="25" t="str">
        <f t="shared" si="0"/>
        <v>Dec 2005</v>
      </c>
      <c r="M52" s="25" t="s">
        <v>1297</v>
      </c>
      <c r="N52" s="25">
        <f t="shared" si="3"/>
        <v>2005</v>
      </c>
    </row>
    <row r="53" spans="4:14" ht="44.25" customHeight="1" x14ac:dyDescent="0.25">
      <c r="E53" s="130"/>
      <c r="F53" s="139"/>
      <c r="L53" s="25" t="str">
        <f t="shared" si="0"/>
        <v>Jan 2006</v>
      </c>
      <c r="M53" s="25" t="s">
        <v>1287</v>
      </c>
      <c r="N53" s="25">
        <f t="shared" si="3"/>
        <v>2006</v>
      </c>
    </row>
    <row r="54" spans="4:14" x14ac:dyDescent="0.25">
      <c r="L54" s="25" t="str">
        <f t="shared" si="0"/>
        <v>Feb 2006</v>
      </c>
      <c r="M54" s="25" t="s">
        <v>1288</v>
      </c>
      <c r="N54" s="25">
        <f t="shared" si="3"/>
        <v>2006</v>
      </c>
    </row>
    <row r="55" spans="4:14" x14ac:dyDescent="0.25">
      <c r="L55" s="25" t="str">
        <f t="shared" si="0"/>
        <v>Mar 2006</v>
      </c>
      <c r="M55" s="25" t="s">
        <v>1289</v>
      </c>
      <c r="N55" s="25">
        <f t="shared" si="3"/>
        <v>2006</v>
      </c>
    </row>
    <row r="56" spans="4:14" x14ac:dyDescent="0.25">
      <c r="D56" s="100" t="s">
        <v>550</v>
      </c>
      <c r="L56" s="25" t="str">
        <f t="shared" si="0"/>
        <v>Apr 2006</v>
      </c>
      <c r="M56" s="25" t="s">
        <v>1290</v>
      </c>
      <c r="N56" s="25">
        <f t="shared" si="3"/>
        <v>2006</v>
      </c>
    </row>
    <row r="57" spans="4:14" x14ac:dyDescent="0.25">
      <c r="D57" s="97" t="s">
        <v>1365</v>
      </c>
      <c r="L57" s="25" t="str">
        <f t="shared" si="0"/>
        <v>May 2006</v>
      </c>
      <c r="M57" s="25" t="s">
        <v>1225</v>
      </c>
      <c r="N57" s="25">
        <f t="shared" si="3"/>
        <v>2006</v>
      </c>
    </row>
    <row r="58" spans="4:14" ht="60.75" customHeight="1" x14ac:dyDescent="0.25">
      <c r="D58" s="336"/>
      <c r="E58" s="334"/>
      <c r="F58" s="334"/>
      <c r="G58" s="335"/>
      <c r="L58" s="25" t="str">
        <f t="shared" si="0"/>
        <v>Jun 2006</v>
      </c>
      <c r="M58" s="25" t="s">
        <v>1291</v>
      </c>
      <c r="N58" s="25">
        <f t="shared" si="3"/>
        <v>2006</v>
      </c>
    </row>
    <row r="59" spans="4:14" x14ac:dyDescent="0.25">
      <c r="L59" s="25" t="str">
        <f t="shared" si="0"/>
        <v>Jul 2006</v>
      </c>
      <c r="M59" s="25" t="s">
        <v>1292</v>
      </c>
      <c r="N59" s="25">
        <f t="shared" si="3"/>
        <v>2006</v>
      </c>
    </row>
    <row r="60" spans="4:14" x14ac:dyDescent="0.25">
      <c r="L60" s="25" t="str">
        <f t="shared" si="0"/>
        <v>Aug 2006</v>
      </c>
      <c r="M60" s="25" t="s">
        <v>1293</v>
      </c>
      <c r="N60" s="25">
        <f t="shared" si="3"/>
        <v>2006</v>
      </c>
    </row>
    <row r="61" spans="4:14" x14ac:dyDescent="0.25">
      <c r="L61" s="25" t="str">
        <f t="shared" si="0"/>
        <v>Sep 2006</v>
      </c>
      <c r="M61" s="25" t="s">
        <v>1294</v>
      </c>
      <c r="N61" s="25">
        <f t="shared" si="2"/>
        <v>2006</v>
      </c>
    </row>
    <row r="62" spans="4:14" x14ac:dyDescent="0.25">
      <c r="L62" s="25" t="str">
        <f t="shared" si="0"/>
        <v>Oct 2006</v>
      </c>
      <c r="M62" s="25" t="s">
        <v>1295</v>
      </c>
      <c r="N62" s="25">
        <f t="shared" si="2"/>
        <v>2006</v>
      </c>
    </row>
    <row r="63" spans="4:14" x14ac:dyDescent="0.25">
      <c r="L63" s="25" t="str">
        <f t="shared" si="0"/>
        <v>Nov 2006</v>
      </c>
      <c r="M63" s="25" t="s">
        <v>1296</v>
      </c>
      <c r="N63" s="25">
        <f t="shared" si="2"/>
        <v>2006</v>
      </c>
    </row>
    <row r="64" spans="4:14" x14ac:dyDescent="0.25">
      <c r="L64" s="25" t="str">
        <f t="shared" si="0"/>
        <v>Dec 2006</v>
      </c>
      <c r="M64" s="25" t="s">
        <v>1297</v>
      </c>
      <c r="N64" s="25">
        <f t="shared" si="2"/>
        <v>2006</v>
      </c>
    </row>
    <row r="65" spans="12:14" x14ac:dyDescent="0.25">
      <c r="L65" s="25" t="str">
        <f t="shared" si="0"/>
        <v>Jan 2007</v>
      </c>
      <c r="M65" s="25" t="s">
        <v>1287</v>
      </c>
      <c r="N65" s="25">
        <f>N53+1</f>
        <v>2007</v>
      </c>
    </row>
    <row r="66" spans="12:14" x14ac:dyDescent="0.25">
      <c r="L66" s="25" t="str">
        <f t="shared" si="0"/>
        <v>Feb 2007</v>
      </c>
      <c r="M66" s="25" t="s">
        <v>1288</v>
      </c>
      <c r="N66" s="25">
        <f t="shared" si="2"/>
        <v>2007</v>
      </c>
    </row>
    <row r="67" spans="12:14" x14ac:dyDescent="0.25">
      <c r="L67" s="25" t="str">
        <f t="shared" si="0"/>
        <v>Mar 2007</v>
      </c>
      <c r="M67" s="25" t="s">
        <v>1289</v>
      </c>
      <c r="N67" s="25">
        <f t="shared" si="2"/>
        <v>2007</v>
      </c>
    </row>
    <row r="68" spans="12:14" x14ac:dyDescent="0.25">
      <c r="L68" s="25" t="str">
        <f t="shared" si="0"/>
        <v>Apr 2007</v>
      </c>
      <c r="M68" s="25" t="s">
        <v>1290</v>
      </c>
      <c r="N68" s="25">
        <f t="shared" si="2"/>
        <v>2007</v>
      </c>
    </row>
    <row r="69" spans="12:14" x14ac:dyDescent="0.25">
      <c r="L69" s="25" t="str">
        <f t="shared" si="0"/>
        <v>May 2007</v>
      </c>
      <c r="M69" s="25" t="s">
        <v>1225</v>
      </c>
      <c r="N69" s="25">
        <f t="shared" si="2"/>
        <v>2007</v>
      </c>
    </row>
    <row r="70" spans="12:14" x14ac:dyDescent="0.25">
      <c r="L70" s="25" t="str">
        <f t="shared" si="0"/>
        <v>Jun 2007</v>
      </c>
      <c r="M70" s="25" t="s">
        <v>1291</v>
      </c>
      <c r="N70" s="25">
        <f t="shared" si="2"/>
        <v>2007</v>
      </c>
    </row>
    <row r="71" spans="12:14" x14ac:dyDescent="0.25">
      <c r="L71" s="25" t="str">
        <f t="shared" si="0"/>
        <v>Jul 2007</v>
      </c>
      <c r="M71" s="25" t="s">
        <v>1292</v>
      </c>
      <c r="N71" s="25">
        <f t="shared" si="2"/>
        <v>2007</v>
      </c>
    </row>
    <row r="72" spans="12:14" x14ac:dyDescent="0.25">
      <c r="L72" s="25" t="str">
        <f t="shared" si="0"/>
        <v>Aug 2007</v>
      </c>
      <c r="M72" s="25" t="s">
        <v>1293</v>
      </c>
      <c r="N72" s="25">
        <f t="shared" si="2"/>
        <v>2007</v>
      </c>
    </row>
    <row r="73" spans="12:14" x14ac:dyDescent="0.25">
      <c r="L73" s="25" t="str">
        <f t="shared" si="0"/>
        <v>Sep 2007</v>
      </c>
      <c r="M73" s="25" t="s">
        <v>1294</v>
      </c>
      <c r="N73" s="25">
        <f t="shared" si="2"/>
        <v>2007</v>
      </c>
    </row>
    <row r="74" spans="12:14" x14ac:dyDescent="0.25">
      <c r="L74" s="25" t="str">
        <f t="shared" si="0"/>
        <v>Oct 2007</v>
      </c>
      <c r="M74" s="25" t="s">
        <v>1295</v>
      </c>
      <c r="N74" s="25">
        <f t="shared" si="2"/>
        <v>2007</v>
      </c>
    </row>
    <row r="75" spans="12:14" x14ac:dyDescent="0.25">
      <c r="L75" s="25" t="str">
        <f t="shared" si="0"/>
        <v>Nov 2007</v>
      </c>
      <c r="M75" s="25" t="s">
        <v>1296</v>
      </c>
      <c r="N75" s="25">
        <f t="shared" si="2"/>
        <v>2007</v>
      </c>
    </row>
    <row r="76" spans="12:14" x14ac:dyDescent="0.25">
      <c r="L76" s="25" t="str">
        <f t="shared" si="0"/>
        <v>Dec 2007</v>
      </c>
      <c r="M76" s="25" t="s">
        <v>1297</v>
      </c>
      <c r="N76" s="25">
        <f t="shared" si="2"/>
        <v>2007</v>
      </c>
    </row>
    <row r="77" spans="12:14" x14ac:dyDescent="0.25">
      <c r="L77" s="25" t="str">
        <f t="shared" si="0"/>
        <v>Jan 2008</v>
      </c>
      <c r="M77" s="25" t="s">
        <v>1287</v>
      </c>
      <c r="N77" s="25">
        <f>N65+1</f>
        <v>2008</v>
      </c>
    </row>
    <row r="78" spans="12:14" x14ac:dyDescent="0.25">
      <c r="L78" s="25" t="str">
        <f t="shared" si="0"/>
        <v>Feb 2008</v>
      </c>
      <c r="M78" s="25" t="s">
        <v>1288</v>
      </c>
      <c r="N78" s="25">
        <f t="shared" si="2"/>
        <v>2008</v>
      </c>
    </row>
    <row r="79" spans="12:14" x14ac:dyDescent="0.25">
      <c r="L79" s="25" t="str">
        <f t="shared" si="0"/>
        <v>Mar 2008</v>
      </c>
      <c r="M79" s="25" t="s">
        <v>1289</v>
      </c>
      <c r="N79" s="25">
        <f t="shared" si="2"/>
        <v>2008</v>
      </c>
    </row>
    <row r="80" spans="12:14" x14ac:dyDescent="0.25">
      <c r="L80" s="25" t="str">
        <f t="shared" si="0"/>
        <v>Apr 2008</v>
      </c>
      <c r="M80" s="25" t="s">
        <v>1290</v>
      </c>
      <c r="N80" s="25">
        <f t="shared" si="2"/>
        <v>2008</v>
      </c>
    </row>
    <row r="81" spans="12:14" x14ac:dyDescent="0.25">
      <c r="L81" s="25" t="str">
        <f t="shared" si="0"/>
        <v>May 2008</v>
      </c>
      <c r="M81" s="25" t="s">
        <v>1225</v>
      </c>
      <c r="N81" s="25">
        <f t="shared" si="2"/>
        <v>2008</v>
      </c>
    </row>
    <row r="82" spans="12:14" x14ac:dyDescent="0.25">
      <c r="L82" s="25" t="str">
        <f t="shared" ref="L82:L145" si="4">M82&amp;" "&amp;N82</f>
        <v>Jun 2008</v>
      </c>
      <c r="M82" s="25" t="s">
        <v>1291</v>
      </c>
      <c r="N82" s="25">
        <f t="shared" si="2"/>
        <v>2008</v>
      </c>
    </row>
    <row r="83" spans="12:14" x14ac:dyDescent="0.25">
      <c r="L83" s="25" t="str">
        <f t="shared" si="4"/>
        <v>Jul 2008</v>
      </c>
      <c r="M83" s="25" t="s">
        <v>1292</v>
      </c>
      <c r="N83" s="25">
        <f t="shared" si="2"/>
        <v>2008</v>
      </c>
    </row>
    <row r="84" spans="12:14" x14ac:dyDescent="0.25">
      <c r="L84" s="25" t="str">
        <f t="shared" si="4"/>
        <v>Aug 2008</v>
      </c>
      <c r="M84" s="25" t="s">
        <v>1293</v>
      </c>
      <c r="N84" s="25">
        <f t="shared" si="2"/>
        <v>2008</v>
      </c>
    </row>
    <row r="85" spans="12:14" x14ac:dyDescent="0.25">
      <c r="L85" s="25" t="str">
        <f t="shared" si="4"/>
        <v>Sep 2008</v>
      </c>
      <c r="M85" s="25" t="s">
        <v>1294</v>
      </c>
      <c r="N85" s="25">
        <f t="shared" si="2"/>
        <v>2008</v>
      </c>
    </row>
    <row r="86" spans="12:14" x14ac:dyDescent="0.25">
      <c r="L86" s="25" t="str">
        <f t="shared" si="4"/>
        <v>Oct 2008</v>
      </c>
      <c r="M86" s="25" t="s">
        <v>1295</v>
      </c>
      <c r="N86" s="25">
        <f t="shared" si="2"/>
        <v>2008</v>
      </c>
    </row>
    <row r="87" spans="12:14" x14ac:dyDescent="0.25">
      <c r="L87" s="25" t="str">
        <f t="shared" si="4"/>
        <v>Nov 2008</v>
      </c>
      <c r="M87" s="25" t="s">
        <v>1296</v>
      </c>
      <c r="N87" s="25">
        <f t="shared" si="2"/>
        <v>2008</v>
      </c>
    </row>
    <row r="88" spans="12:14" x14ac:dyDescent="0.25">
      <c r="L88" s="25" t="str">
        <f t="shared" si="4"/>
        <v>Dec 2008</v>
      </c>
      <c r="M88" s="25" t="s">
        <v>1297</v>
      </c>
      <c r="N88" s="25">
        <f t="shared" si="2"/>
        <v>2008</v>
      </c>
    </row>
    <row r="89" spans="12:14" x14ac:dyDescent="0.25">
      <c r="L89" s="25" t="str">
        <f t="shared" si="4"/>
        <v>Jan 2009</v>
      </c>
      <c r="M89" s="25" t="s">
        <v>1287</v>
      </c>
      <c r="N89" s="25">
        <f>N77+1</f>
        <v>2009</v>
      </c>
    </row>
    <row r="90" spans="12:14" x14ac:dyDescent="0.25">
      <c r="L90" s="25" t="str">
        <f t="shared" si="4"/>
        <v>Feb 2009</v>
      </c>
      <c r="M90" s="25" t="s">
        <v>1288</v>
      </c>
      <c r="N90" s="25">
        <f t="shared" si="2"/>
        <v>2009</v>
      </c>
    </row>
    <row r="91" spans="12:14" x14ac:dyDescent="0.25">
      <c r="L91" s="25" t="str">
        <f t="shared" si="4"/>
        <v>Mar 2009</v>
      </c>
      <c r="M91" s="25" t="s">
        <v>1289</v>
      </c>
      <c r="N91" s="25">
        <f t="shared" si="2"/>
        <v>2009</v>
      </c>
    </row>
    <row r="92" spans="12:14" x14ac:dyDescent="0.25">
      <c r="L92" s="25" t="str">
        <f t="shared" si="4"/>
        <v>Apr 2009</v>
      </c>
      <c r="M92" s="25" t="s">
        <v>1290</v>
      </c>
      <c r="N92" s="25">
        <f t="shared" si="2"/>
        <v>2009</v>
      </c>
    </row>
    <row r="93" spans="12:14" x14ac:dyDescent="0.25">
      <c r="L93" s="25" t="str">
        <f t="shared" si="4"/>
        <v>May 2009</v>
      </c>
      <c r="M93" s="25" t="s">
        <v>1225</v>
      </c>
      <c r="N93" s="25">
        <f t="shared" si="2"/>
        <v>2009</v>
      </c>
    </row>
    <row r="94" spans="12:14" x14ac:dyDescent="0.25">
      <c r="L94" s="25" t="str">
        <f t="shared" si="4"/>
        <v>Jun 2009</v>
      </c>
      <c r="M94" s="25" t="s">
        <v>1291</v>
      </c>
      <c r="N94" s="25">
        <f t="shared" ref="N94:N100" si="5">N82+1</f>
        <v>2009</v>
      </c>
    </row>
    <row r="95" spans="12:14" x14ac:dyDescent="0.25">
      <c r="L95" s="25" t="str">
        <f t="shared" si="4"/>
        <v>Jul 2009</v>
      </c>
      <c r="M95" s="25" t="s">
        <v>1292</v>
      </c>
      <c r="N95" s="25">
        <f t="shared" si="5"/>
        <v>2009</v>
      </c>
    </row>
    <row r="96" spans="12:14" x14ac:dyDescent="0.25">
      <c r="L96" s="25" t="str">
        <f t="shared" si="4"/>
        <v>Aug 2009</v>
      </c>
      <c r="M96" s="25" t="s">
        <v>1293</v>
      </c>
      <c r="N96" s="25">
        <f t="shared" si="5"/>
        <v>2009</v>
      </c>
    </row>
    <row r="97" spans="12:14" x14ac:dyDescent="0.25">
      <c r="L97" s="25" t="str">
        <f t="shared" si="4"/>
        <v>Sep 2009</v>
      </c>
      <c r="M97" s="25" t="s">
        <v>1294</v>
      </c>
      <c r="N97" s="25">
        <f t="shared" si="5"/>
        <v>2009</v>
      </c>
    </row>
    <row r="98" spans="12:14" x14ac:dyDescent="0.25">
      <c r="L98" s="25" t="str">
        <f t="shared" si="4"/>
        <v>Oct 2009</v>
      </c>
      <c r="M98" s="25" t="s">
        <v>1295</v>
      </c>
      <c r="N98" s="25">
        <f t="shared" si="5"/>
        <v>2009</v>
      </c>
    </row>
    <row r="99" spans="12:14" x14ac:dyDescent="0.25">
      <c r="L99" s="25" t="str">
        <f t="shared" si="4"/>
        <v>Nov 2009</v>
      </c>
      <c r="M99" s="25" t="s">
        <v>1296</v>
      </c>
      <c r="N99" s="25">
        <f t="shared" si="5"/>
        <v>2009</v>
      </c>
    </row>
    <row r="100" spans="12:14" x14ac:dyDescent="0.25">
      <c r="L100" s="25" t="str">
        <f t="shared" si="4"/>
        <v>Dec 2009</v>
      </c>
      <c r="M100" s="25" t="s">
        <v>1297</v>
      </c>
      <c r="N100" s="25">
        <f t="shared" si="5"/>
        <v>2009</v>
      </c>
    </row>
    <row r="101" spans="12:14" x14ac:dyDescent="0.25">
      <c r="L101" s="25" t="str">
        <f t="shared" si="4"/>
        <v>Jan 2010</v>
      </c>
      <c r="M101" s="25" t="s">
        <v>1287</v>
      </c>
      <c r="N101" s="25">
        <f>N89+1</f>
        <v>2010</v>
      </c>
    </row>
    <row r="102" spans="12:14" x14ac:dyDescent="0.25">
      <c r="L102" s="25" t="str">
        <f t="shared" si="4"/>
        <v>Feb 2010</v>
      </c>
      <c r="M102" s="25" t="s">
        <v>1288</v>
      </c>
      <c r="N102" s="25">
        <f t="shared" ref="N102:N112" si="6">N90+1</f>
        <v>2010</v>
      </c>
    </row>
    <row r="103" spans="12:14" x14ac:dyDescent="0.25">
      <c r="L103" s="25" t="str">
        <f t="shared" si="4"/>
        <v>Mar 2010</v>
      </c>
      <c r="M103" s="25" t="s">
        <v>1289</v>
      </c>
      <c r="N103" s="25">
        <f t="shared" si="6"/>
        <v>2010</v>
      </c>
    </row>
    <row r="104" spans="12:14" x14ac:dyDescent="0.25">
      <c r="L104" s="25" t="str">
        <f t="shared" si="4"/>
        <v>Apr 2010</v>
      </c>
      <c r="M104" s="25" t="s">
        <v>1290</v>
      </c>
      <c r="N104" s="25">
        <f t="shared" si="6"/>
        <v>2010</v>
      </c>
    </row>
    <row r="105" spans="12:14" x14ac:dyDescent="0.25">
      <c r="L105" s="25" t="str">
        <f t="shared" si="4"/>
        <v>May 2010</v>
      </c>
      <c r="M105" s="25" t="s">
        <v>1225</v>
      </c>
      <c r="N105" s="25">
        <f t="shared" si="6"/>
        <v>2010</v>
      </c>
    </row>
    <row r="106" spans="12:14" x14ac:dyDescent="0.25">
      <c r="L106" s="25" t="str">
        <f t="shared" si="4"/>
        <v>Jun 2010</v>
      </c>
      <c r="M106" s="25" t="s">
        <v>1291</v>
      </c>
      <c r="N106" s="25">
        <f t="shared" si="6"/>
        <v>2010</v>
      </c>
    </row>
    <row r="107" spans="12:14" x14ac:dyDescent="0.25">
      <c r="L107" s="25" t="str">
        <f t="shared" si="4"/>
        <v>Jul 2010</v>
      </c>
      <c r="M107" s="25" t="s">
        <v>1292</v>
      </c>
      <c r="N107" s="25">
        <f t="shared" si="6"/>
        <v>2010</v>
      </c>
    </row>
    <row r="108" spans="12:14" x14ac:dyDescent="0.25">
      <c r="L108" s="25" t="str">
        <f t="shared" si="4"/>
        <v>Aug 2010</v>
      </c>
      <c r="M108" s="25" t="s">
        <v>1293</v>
      </c>
      <c r="N108" s="25">
        <f t="shared" si="6"/>
        <v>2010</v>
      </c>
    </row>
    <row r="109" spans="12:14" x14ac:dyDescent="0.25">
      <c r="L109" s="25" t="str">
        <f t="shared" si="4"/>
        <v>Sep 2010</v>
      </c>
      <c r="M109" s="25" t="s">
        <v>1294</v>
      </c>
      <c r="N109" s="25">
        <f t="shared" si="6"/>
        <v>2010</v>
      </c>
    </row>
    <row r="110" spans="12:14" x14ac:dyDescent="0.25">
      <c r="L110" s="25" t="str">
        <f t="shared" si="4"/>
        <v>Oct 2010</v>
      </c>
      <c r="M110" s="25" t="s">
        <v>1295</v>
      </c>
      <c r="N110" s="25">
        <f t="shared" si="6"/>
        <v>2010</v>
      </c>
    </row>
    <row r="111" spans="12:14" x14ac:dyDescent="0.25">
      <c r="L111" s="25" t="str">
        <f t="shared" si="4"/>
        <v>Nov 2010</v>
      </c>
      <c r="M111" s="25" t="s">
        <v>1296</v>
      </c>
      <c r="N111" s="25">
        <f t="shared" si="6"/>
        <v>2010</v>
      </c>
    </row>
    <row r="112" spans="12:14" x14ac:dyDescent="0.25">
      <c r="L112" s="25" t="str">
        <f t="shared" si="4"/>
        <v>Dec 2010</v>
      </c>
      <c r="M112" s="25" t="s">
        <v>1297</v>
      </c>
      <c r="N112" s="25">
        <f t="shared" si="6"/>
        <v>2010</v>
      </c>
    </row>
    <row r="113" spans="12:14" x14ac:dyDescent="0.25">
      <c r="L113" s="25" t="str">
        <f t="shared" si="4"/>
        <v>Jan 2011</v>
      </c>
      <c r="M113" s="25" t="s">
        <v>1287</v>
      </c>
      <c r="N113" s="25">
        <f>N101+1</f>
        <v>2011</v>
      </c>
    </row>
    <row r="114" spans="12:14" x14ac:dyDescent="0.25">
      <c r="L114" s="25" t="str">
        <f t="shared" si="4"/>
        <v>Feb 2011</v>
      </c>
      <c r="M114" s="25" t="s">
        <v>1288</v>
      </c>
      <c r="N114" s="25">
        <f t="shared" ref="N114:N124" si="7">N102+1</f>
        <v>2011</v>
      </c>
    </row>
    <row r="115" spans="12:14" x14ac:dyDescent="0.25">
      <c r="L115" s="25" t="str">
        <f t="shared" si="4"/>
        <v>Mar 2011</v>
      </c>
      <c r="M115" s="25" t="s">
        <v>1289</v>
      </c>
      <c r="N115" s="25">
        <f t="shared" si="7"/>
        <v>2011</v>
      </c>
    </row>
    <row r="116" spans="12:14" x14ac:dyDescent="0.25">
      <c r="L116" s="25" t="str">
        <f t="shared" si="4"/>
        <v>Apr 2011</v>
      </c>
      <c r="M116" s="25" t="s">
        <v>1290</v>
      </c>
      <c r="N116" s="25">
        <f t="shared" si="7"/>
        <v>2011</v>
      </c>
    </row>
    <row r="117" spans="12:14" x14ac:dyDescent="0.25">
      <c r="L117" s="25" t="str">
        <f t="shared" si="4"/>
        <v>May 2011</v>
      </c>
      <c r="M117" s="25" t="s">
        <v>1225</v>
      </c>
      <c r="N117" s="25">
        <f t="shared" si="7"/>
        <v>2011</v>
      </c>
    </row>
    <row r="118" spans="12:14" x14ac:dyDescent="0.25">
      <c r="L118" s="25" t="str">
        <f t="shared" si="4"/>
        <v>Jun 2011</v>
      </c>
      <c r="M118" s="25" t="s">
        <v>1291</v>
      </c>
      <c r="N118" s="25">
        <f t="shared" si="7"/>
        <v>2011</v>
      </c>
    </row>
    <row r="119" spans="12:14" x14ac:dyDescent="0.25">
      <c r="L119" s="25" t="str">
        <f t="shared" si="4"/>
        <v>Jul 2011</v>
      </c>
      <c r="M119" s="25" t="s">
        <v>1292</v>
      </c>
      <c r="N119" s="25">
        <f t="shared" si="7"/>
        <v>2011</v>
      </c>
    </row>
    <row r="120" spans="12:14" x14ac:dyDescent="0.25">
      <c r="L120" s="25" t="str">
        <f t="shared" si="4"/>
        <v>Aug 2011</v>
      </c>
      <c r="M120" s="25" t="s">
        <v>1293</v>
      </c>
      <c r="N120" s="25">
        <f t="shared" si="7"/>
        <v>2011</v>
      </c>
    </row>
    <row r="121" spans="12:14" x14ac:dyDescent="0.25">
      <c r="L121" s="25" t="str">
        <f t="shared" si="4"/>
        <v>Sep 2011</v>
      </c>
      <c r="M121" s="25" t="s">
        <v>1294</v>
      </c>
      <c r="N121" s="25">
        <f t="shared" si="7"/>
        <v>2011</v>
      </c>
    </row>
    <row r="122" spans="12:14" x14ac:dyDescent="0.25">
      <c r="L122" s="25" t="str">
        <f t="shared" si="4"/>
        <v>Oct 2011</v>
      </c>
      <c r="M122" s="25" t="s">
        <v>1295</v>
      </c>
      <c r="N122" s="25">
        <f t="shared" si="7"/>
        <v>2011</v>
      </c>
    </row>
    <row r="123" spans="12:14" x14ac:dyDescent="0.25">
      <c r="L123" s="25" t="str">
        <f t="shared" si="4"/>
        <v>Nov 2011</v>
      </c>
      <c r="M123" s="25" t="s">
        <v>1296</v>
      </c>
      <c r="N123" s="25">
        <f t="shared" si="7"/>
        <v>2011</v>
      </c>
    </row>
    <row r="124" spans="12:14" x14ac:dyDescent="0.25">
      <c r="L124" s="25" t="str">
        <f t="shared" si="4"/>
        <v>Dec 2011</v>
      </c>
      <c r="M124" s="25" t="s">
        <v>1297</v>
      </c>
      <c r="N124" s="25">
        <f t="shared" si="7"/>
        <v>2011</v>
      </c>
    </row>
    <row r="125" spans="12:14" x14ac:dyDescent="0.25">
      <c r="L125" s="25" t="str">
        <f t="shared" si="4"/>
        <v>Jan 2012</v>
      </c>
      <c r="M125" s="25" t="s">
        <v>1287</v>
      </c>
      <c r="N125" s="25">
        <f>N113+1</f>
        <v>2012</v>
      </c>
    </row>
    <row r="126" spans="12:14" x14ac:dyDescent="0.25">
      <c r="L126" s="25" t="str">
        <f t="shared" si="4"/>
        <v>Feb 2012</v>
      </c>
      <c r="M126" s="25" t="s">
        <v>1288</v>
      </c>
      <c r="N126" s="25">
        <f t="shared" ref="N126:N136" si="8">N114+1</f>
        <v>2012</v>
      </c>
    </row>
    <row r="127" spans="12:14" x14ac:dyDescent="0.25">
      <c r="L127" s="25" t="str">
        <f t="shared" si="4"/>
        <v>Mar 2012</v>
      </c>
      <c r="M127" s="25" t="s">
        <v>1289</v>
      </c>
      <c r="N127" s="25">
        <f t="shared" si="8"/>
        <v>2012</v>
      </c>
    </row>
    <row r="128" spans="12:14" x14ac:dyDescent="0.25">
      <c r="L128" s="25" t="str">
        <f t="shared" si="4"/>
        <v>Apr 2012</v>
      </c>
      <c r="M128" s="25" t="s">
        <v>1290</v>
      </c>
      <c r="N128" s="25">
        <f t="shared" si="8"/>
        <v>2012</v>
      </c>
    </row>
    <row r="129" spans="12:14" x14ac:dyDescent="0.25">
      <c r="L129" s="25" t="str">
        <f t="shared" si="4"/>
        <v>May 2012</v>
      </c>
      <c r="M129" s="25" t="s">
        <v>1225</v>
      </c>
      <c r="N129" s="25">
        <f t="shared" si="8"/>
        <v>2012</v>
      </c>
    </row>
    <row r="130" spans="12:14" x14ac:dyDescent="0.25">
      <c r="L130" s="25" t="str">
        <f t="shared" si="4"/>
        <v>Jun 2012</v>
      </c>
      <c r="M130" s="25" t="s">
        <v>1291</v>
      </c>
      <c r="N130" s="25">
        <f t="shared" si="8"/>
        <v>2012</v>
      </c>
    </row>
    <row r="131" spans="12:14" x14ac:dyDescent="0.25">
      <c r="L131" s="25" t="str">
        <f t="shared" si="4"/>
        <v>Jul 2012</v>
      </c>
      <c r="M131" s="25" t="s">
        <v>1292</v>
      </c>
      <c r="N131" s="25">
        <f t="shared" si="8"/>
        <v>2012</v>
      </c>
    </row>
    <row r="132" spans="12:14" x14ac:dyDescent="0.25">
      <c r="L132" s="25" t="str">
        <f t="shared" si="4"/>
        <v>Aug 2012</v>
      </c>
      <c r="M132" s="25" t="s">
        <v>1293</v>
      </c>
      <c r="N132" s="25">
        <f t="shared" si="8"/>
        <v>2012</v>
      </c>
    </row>
    <row r="133" spans="12:14" x14ac:dyDescent="0.25">
      <c r="L133" s="25" t="str">
        <f t="shared" si="4"/>
        <v>Sep 2012</v>
      </c>
      <c r="M133" s="25" t="s">
        <v>1294</v>
      </c>
      <c r="N133" s="25">
        <f t="shared" si="8"/>
        <v>2012</v>
      </c>
    </row>
    <row r="134" spans="12:14" x14ac:dyDescent="0.25">
      <c r="L134" s="25" t="str">
        <f t="shared" si="4"/>
        <v>Oct 2012</v>
      </c>
      <c r="M134" s="25" t="s">
        <v>1295</v>
      </c>
      <c r="N134" s="25">
        <f t="shared" si="8"/>
        <v>2012</v>
      </c>
    </row>
    <row r="135" spans="12:14" x14ac:dyDescent="0.25">
      <c r="L135" s="25" t="str">
        <f t="shared" si="4"/>
        <v>Nov 2012</v>
      </c>
      <c r="M135" s="25" t="s">
        <v>1296</v>
      </c>
      <c r="N135" s="25">
        <f t="shared" si="8"/>
        <v>2012</v>
      </c>
    </row>
    <row r="136" spans="12:14" x14ac:dyDescent="0.25">
      <c r="L136" s="25" t="str">
        <f t="shared" si="4"/>
        <v>Dec 2012</v>
      </c>
      <c r="M136" s="25" t="s">
        <v>1297</v>
      </c>
      <c r="N136" s="25">
        <f t="shared" si="8"/>
        <v>2012</v>
      </c>
    </row>
    <row r="137" spans="12:14" x14ac:dyDescent="0.25">
      <c r="L137" s="25" t="str">
        <f t="shared" si="4"/>
        <v>Jan 2013</v>
      </c>
      <c r="M137" s="25" t="s">
        <v>1287</v>
      </c>
      <c r="N137" s="25">
        <f>N125+1</f>
        <v>2013</v>
      </c>
    </row>
    <row r="138" spans="12:14" x14ac:dyDescent="0.25">
      <c r="L138" s="25" t="str">
        <f t="shared" si="4"/>
        <v>Feb 2013</v>
      </c>
      <c r="M138" s="25" t="s">
        <v>1288</v>
      </c>
      <c r="N138" s="25">
        <f t="shared" ref="N138:N148" si="9">N126+1</f>
        <v>2013</v>
      </c>
    </row>
    <row r="139" spans="12:14" x14ac:dyDescent="0.25">
      <c r="L139" s="25" t="str">
        <f t="shared" si="4"/>
        <v>Mar 2013</v>
      </c>
      <c r="M139" s="25" t="s">
        <v>1289</v>
      </c>
      <c r="N139" s="25">
        <f t="shared" si="9"/>
        <v>2013</v>
      </c>
    </row>
    <row r="140" spans="12:14" x14ac:dyDescent="0.25">
      <c r="L140" s="25" t="str">
        <f t="shared" si="4"/>
        <v>Apr 2013</v>
      </c>
      <c r="M140" s="25" t="s">
        <v>1290</v>
      </c>
      <c r="N140" s="25">
        <f t="shared" si="9"/>
        <v>2013</v>
      </c>
    </row>
    <row r="141" spans="12:14" x14ac:dyDescent="0.25">
      <c r="L141" s="25" t="str">
        <f t="shared" si="4"/>
        <v>May 2013</v>
      </c>
      <c r="M141" s="25" t="s">
        <v>1225</v>
      </c>
      <c r="N141" s="25">
        <f t="shared" si="9"/>
        <v>2013</v>
      </c>
    </row>
    <row r="142" spans="12:14" x14ac:dyDescent="0.25">
      <c r="L142" s="25" t="str">
        <f t="shared" si="4"/>
        <v>Jun 2013</v>
      </c>
      <c r="M142" s="25" t="s">
        <v>1291</v>
      </c>
      <c r="N142" s="25">
        <f t="shared" si="9"/>
        <v>2013</v>
      </c>
    </row>
    <row r="143" spans="12:14" x14ac:dyDescent="0.25">
      <c r="L143" s="25" t="str">
        <f t="shared" si="4"/>
        <v>Jul 2013</v>
      </c>
      <c r="M143" s="25" t="s">
        <v>1292</v>
      </c>
      <c r="N143" s="25">
        <f t="shared" si="9"/>
        <v>2013</v>
      </c>
    </row>
    <row r="144" spans="12:14" x14ac:dyDescent="0.25">
      <c r="L144" s="25" t="str">
        <f t="shared" si="4"/>
        <v>Aug 2013</v>
      </c>
      <c r="M144" s="25" t="s">
        <v>1293</v>
      </c>
      <c r="N144" s="25">
        <f t="shared" si="9"/>
        <v>2013</v>
      </c>
    </row>
    <row r="145" spans="12:14" x14ac:dyDescent="0.25">
      <c r="L145" s="25" t="str">
        <f t="shared" si="4"/>
        <v>Sep 2013</v>
      </c>
      <c r="M145" s="25" t="s">
        <v>1294</v>
      </c>
      <c r="N145" s="25">
        <f t="shared" si="9"/>
        <v>2013</v>
      </c>
    </row>
    <row r="146" spans="12:14" x14ac:dyDescent="0.25">
      <c r="L146" s="25" t="str">
        <f t="shared" ref="L146:L208" si="10">M146&amp;" "&amp;N146</f>
        <v>Oct 2013</v>
      </c>
      <c r="M146" s="25" t="s">
        <v>1295</v>
      </c>
      <c r="N146" s="25">
        <f t="shared" si="9"/>
        <v>2013</v>
      </c>
    </row>
    <row r="147" spans="12:14" x14ac:dyDescent="0.25">
      <c r="L147" s="25" t="str">
        <f t="shared" si="10"/>
        <v>Nov 2013</v>
      </c>
      <c r="M147" s="25" t="s">
        <v>1296</v>
      </c>
      <c r="N147" s="25">
        <f t="shared" si="9"/>
        <v>2013</v>
      </c>
    </row>
    <row r="148" spans="12:14" x14ac:dyDescent="0.25">
      <c r="L148" s="25" t="str">
        <f t="shared" si="10"/>
        <v>Dec 2013</v>
      </c>
      <c r="M148" s="25" t="s">
        <v>1297</v>
      </c>
      <c r="N148" s="25">
        <f t="shared" si="9"/>
        <v>2013</v>
      </c>
    </row>
    <row r="149" spans="12:14" x14ac:dyDescent="0.25">
      <c r="L149" s="25" t="str">
        <f t="shared" si="10"/>
        <v>Jan 2014</v>
      </c>
      <c r="M149" s="25" t="s">
        <v>1287</v>
      </c>
      <c r="N149" s="25">
        <f>N137+1</f>
        <v>2014</v>
      </c>
    </row>
    <row r="150" spans="12:14" x14ac:dyDescent="0.25">
      <c r="L150" s="25" t="str">
        <f t="shared" si="10"/>
        <v>Feb 2014</v>
      </c>
      <c r="M150" s="25" t="s">
        <v>1288</v>
      </c>
      <c r="N150" s="25">
        <f t="shared" ref="N150:N160" si="11">N138+1</f>
        <v>2014</v>
      </c>
    </row>
    <row r="151" spans="12:14" x14ac:dyDescent="0.25">
      <c r="L151" s="25" t="str">
        <f t="shared" si="10"/>
        <v>Mar 2014</v>
      </c>
      <c r="M151" s="25" t="s">
        <v>1289</v>
      </c>
      <c r="N151" s="25">
        <f t="shared" si="11"/>
        <v>2014</v>
      </c>
    </row>
    <row r="152" spans="12:14" x14ac:dyDescent="0.25">
      <c r="L152" s="25" t="str">
        <f t="shared" si="10"/>
        <v>Apr 2014</v>
      </c>
      <c r="M152" s="25" t="s">
        <v>1290</v>
      </c>
      <c r="N152" s="25">
        <f t="shared" si="11"/>
        <v>2014</v>
      </c>
    </row>
    <row r="153" spans="12:14" x14ac:dyDescent="0.25">
      <c r="L153" s="25" t="str">
        <f t="shared" si="10"/>
        <v>May 2014</v>
      </c>
      <c r="M153" s="25" t="s">
        <v>1225</v>
      </c>
      <c r="N153" s="25">
        <f t="shared" si="11"/>
        <v>2014</v>
      </c>
    </row>
    <row r="154" spans="12:14" x14ac:dyDescent="0.25">
      <c r="L154" s="25" t="str">
        <f t="shared" si="10"/>
        <v>Jun 2014</v>
      </c>
      <c r="M154" s="25" t="s">
        <v>1291</v>
      </c>
      <c r="N154" s="25">
        <f t="shared" si="11"/>
        <v>2014</v>
      </c>
    </row>
    <row r="155" spans="12:14" x14ac:dyDescent="0.25">
      <c r="L155" s="25" t="str">
        <f t="shared" si="10"/>
        <v>Jul 2014</v>
      </c>
      <c r="M155" s="25" t="s">
        <v>1292</v>
      </c>
      <c r="N155" s="25">
        <f t="shared" si="11"/>
        <v>2014</v>
      </c>
    </row>
    <row r="156" spans="12:14" x14ac:dyDescent="0.25">
      <c r="L156" s="25" t="str">
        <f t="shared" si="10"/>
        <v>Aug 2014</v>
      </c>
      <c r="M156" s="25" t="s">
        <v>1293</v>
      </c>
      <c r="N156" s="25">
        <f t="shared" si="11"/>
        <v>2014</v>
      </c>
    </row>
    <row r="157" spans="12:14" x14ac:dyDescent="0.25">
      <c r="L157" s="25" t="str">
        <f t="shared" si="10"/>
        <v>Sep 2014</v>
      </c>
      <c r="M157" s="25" t="s">
        <v>1294</v>
      </c>
      <c r="N157" s="25">
        <f t="shared" si="11"/>
        <v>2014</v>
      </c>
    </row>
    <row r="158" spans="12:14" x14ac:dyDescent="0.25">
      <c r="L158" s="25" t="str">
        <f t="shared" si="10"/>
        <v>Oct 2014</v>
      </c>
      <c r="M158" s="25" t="s">
        <v>1295</v>
      </c>
      <c r="N158" s="25">
        <f t="shared" si="11"/>
        <v>2014</v>
      </c>
    </row>
    <row r="159" spans="12:14" x14ac:dyDescent="0.25">
      <c r="L159" s="25" t="str">
        <f t="shared" si="10"/>
        <v>Nov 2014</v>
      </c>
      <c r="M159" s="25" t="s">
        <v>1296</v>
      </c>
      <c r="N159" s="25">
        <f t="shared" si="11"/>
        <v>2014</v>
      </c>
    </row>
    <row r="160" spans="12:14" x14ac:dyDescent="0.25">
      <c r="L160" s="25" t="str">
        <f t="shared" si="10"/>
        <v>Dec 2014</v>
      </c>
      <c r="M160" s="25" t="s">
        <v>1297</v>
      </c>
      <c r="N160" s="25">
        <f t="shared" si="11"/>
        <v>2014</v>
      </c>
    </row>
    <row r="161" spans="12:14" x14ac:dyDescent="0.25">
      <c r="L161" s="25" t="str">
        <f t="shared" si="10"/>
        <v>Jan 2015</v>
      </c>
      <c r="M161" s="25" t="s">
        <v>1287</v>
      </c>
      <c r="N161" s="25">
        <f>N149+1</f>
        <v>2015</v>
      </c>
    </row>
    <row r="162" spans="12:14" x14ac:dyDescent="0.25">
      <c r="L162" s="25" t="str">
        <f t="shared" si="10"/>
        <v>Feb 2015</v>
      </c>
      <c r="M162" s="25" t="s">
        <v>1288</v>
      </c>
      <c r="N162" s="25">
        <f t="shared" ref="N162:N172" si="12">N150+1</f>
        <v>2015</v>
      </c>
    </row>
    <row r="163" spans="12:14" x14ac:dyDescent="0.25">
      <c r="L163" s="25" t="str">
        <f t="shared" si="10"/>
        <v>Mar 2015</v>
      </c>
      <c r="M163" s="25" t="s">
        <v>1289</v>
      </c>
      <c r="N163" s="25">
        <f t="shared" si="12"/>
        <v>2015</v>
      </c>
    </row>
    <row r="164" spans="12:14" x14ac:dyDescent="0.25">
      <c r="L164" s="25" t="str">
        <f t="shared" si="10"/>
        <v>Apr 2015</v>
      </c>
      <c r="M164" s="25" t="s">
        <v>1290</v>
      </c>
      <c r="N164" s="25">
        <f t="shared" si="12"/>
        <v>2015</v>
      </c>
    </row>
    <row r="165" spans="12:14" x14ac:dyDescent="0.25">
      <c r="L165" s="25" t="str">
        <f t="shared" si="10"/>
        <v>May 2015</v>
      </c>
      <c r="M165" s="25" t="s">
        <v>1225</v>
      </c>
      <c r="N165" s="25">
        <f t="shared" si="12"/>
        <v>2015</v>
      </c>
    </row>
    <row r="166" spans="12:14" x14ac:dyDescent="0.25">
      <c r="L166" s="25" t="str">
        <f t="shared" si="10"/>
        <v>Jun 2015</v>
      </c>
      <c r="M166" s="25" t="s">
        <v>1291</v>
      </c>
      <c r="N166" s="25">
        <f t="shared" si="12"/>
        <v>2015</v>
      </c>
    </row>
    <row r="167" spans="12:14" x14ac:dyDescent="0.25">
      <c r="L167" s="25" t="str">
        <f t="shared" si="10"/>
        <v>Jul 2015</v>
      </c>
      <c r="M167" s="25" t="s">
        <v>1292</v>
      </c>
      <c r="N167" s="25">
        <f t="shared" si="12"/>
        <v>2015</v>
      </c>
    </row>
    <row r="168" spans="12:14" x14ac:dyDescent="0.25">
      <c r="L168" s="25" t="str">
        <f t="shared" si="10"/>
        <v>Aug 2015</v>
      </c>
      <c r="M168" s="25" t="s">
        <v>1293</v>
      </c>
      <c r="N168" s="25">
        <f t="shared" si="12"/>
        <v>2015</v>
      </c>
    </row>
    <row r="169" spans="12:14" x14ac:dyDescent="0.25">
      <c r="L169" s="25" t="str">
        <f t="shared" si="10"/>
        <v>Sep 2015</v>
      </c>
      <c r="M169" s="25" t="s">
        <v>1294</v>
      </c>
      <c r="N169" s="25">
        <f t="shared" si="12"/>
        <v>2015</v>
      </c>
    </row>
    <row r="170" spans="12:14" x14ac:dyDescent="0.25">
      <c r="L170" s="25" t="str">
        <f t="shared" si="10"/>
        <v>Oct 2015</v>
      </c>
      <c r="M170" s="25" t="s">
        <v>1295</v>
      </c>
      <c r="N170" s="25">
        <f t="shared" si="12"/>
        <v>2015</v>
      </c>
    </row>
    <row r="171" spans="12:14" x14ac:dyDescent="0.25">
      <c r="L171" s="25" t="str">
        <f t="shared" si="10"/>
        <v>Nov 2015</v>
      </c>
      <c r="M171" s="25" t="s">
        <v>1296</v>
      </c>
      <c r="N171" s="25">
        <f t="shared" si="12"/>
        <v>2015</v>
      </c>
    </row>
    <row r="172" spans="12:14" x14ac:dyDescent="0.25">
      <c r="L172" s="25" t="str">
        <f t="shared" si="10"/>
        <v>Dec 2015</v>
      </c>
      <c r="M172" s="25" t="s">
        <v>1297</v>
      </c>
      <c r="N172" s="25">
        <f t="shared" si="12"/>
        <v>2015</v>
      </c>
    </row>
    <row r="173" spans="12:14" x14ac:dyDescent="0.25">
      <c r="L173" s="25" t="str">
        <f t="shared" si="10"/>
        <v>Jan 2016</v>
      </c>
      <c r="M173" s="25" t="s">
        <v>1287</v>
      </c>
      <c r="N173" s="25">
        <f>N161+1</f>
        <v>2016</v>
      </c>
    </row>
    <row r="174" spans="12:14" x14ac:dyDescent="0.25">
      <c r="L174" s="25" t="str">
        <f t="shared" si="10"/>
        <v>Feb 2016</v>
      </c>
      <c r="M174" s="25" t="s">
        <v>1288</v>
      </c>
      <c r="N174" s="25">
        <f t="shared" ref="N174:N184" si="13">N162+1</f>
        <v>2016</v>
      </c>
    </row>
    <row r="175" spans="12:14" x14ac:dyDescent="0.25">
      <c r="L175" s="25" t="str">
        <f t="shared" si="10"/>
        <v>Mar 2016</v>
      </c>
      <c r="M175" s="25" t="s">
        <v>1289</v>
      </c>
      <c r="N175" s="25">
        <f t="shared" si="13"/>
        <v>2016</v>
      </c>
    </row>
    <row r="176" spans="12:14" x14ac:dyDescent="0.25">
      <c r="L176" s="25" t="str">
        <f t="shared" si="10"/>
        <v>Apr 2016</v>
      </c>
      <c r="M176" s="25" t="s">
        <v>1290</v>
      </c>
      <c r="N176" s="25">
        <f t="shared" si="13"/>
        <v>2016</v>
      </c>
    </row>
    <row r="177" spans="12:14" x14ac:dyDescent="0.25">
      <c r="L177" s="25" t="str">
        <f t="shared" si="10"/>
        <v>May 2016</v>
      </c>
      <c r="M177" s="25" t="s">
        <v>1225</v>
      </c>
      <c r="N177" s="25">
        <f t="shared" si="13"/>
        <v>2016</v>
      </c>
    </row>
    <row r="178" spans="12:14" x14ac:dyDescent="0.25">
      <c r="L178" s="25" t="str">
        <f t="shared" si="10"/>
        <v>Jun 2016</v>
      </c>
      <c r="M178" s="25" t="s">
        <v>1291</v>
      </c>
      <c r="N178" s="25">
        <f t="shared" si="13"/>
        <v>2016</v>
      </c>
    </row>
    <row r="179" spans="12:14" x14ac:dyDescent="0.25">
      <c r="L179" s="25" t="str">
        <f t="shared" si="10"/>
        <v>Jul 2016</v>
      </c>
      <c r="M179" s="25" t="s">
        <v>1292</v>
      </c>
      <c r="N179" s="25">
        <f t="shared" si="13"/>
        <v>2016</v>
      </c>
    </row>
    <row r="180" spans="12:14" x14ac:dyDescent="0.25">
      <c r="L180" s="25" t="str">
        <f t="shared" si="10"/>
        <v>Aug 2016</v>
      </c>
      <c r="M180" s="25" t="s">
        <v>1293</v>
      </c>
      <c r="N180" s="25">
        <f t="shared" si="13"/>
        <v>2016</v>
      </c>
    </row>
    <row r="181" spans="12:14" x14ac:dyDescent="0.25">
      <c r="L181" s="25" t="str">
        <f t="shared" si="10"/>
        <v>Sep 2016</v>
      </c>
      <c r="M181" s="25" t="s">
        <v>1294</v>
      </c>
      <c r="N181" s="25">
        <f t="shared" si="13"/>
        <v>2016</v>
      </c>
    </row>
    <row r="182" spans="12:14" x14ac:dyDescent="0.25">
      <c r="L182" s="25" t="str">
        <f t="shared" si="10"/>
        <v>Oct 2016</v>
      </c>
      <c r="M182" s="25" t="s">
        <v>1295</v>
      </c>
      <c r="N182" s="25">
        <f t="shared" si="13"/>
        <v>2016</v>
      </c>
    </row>
    <row r="183" spans="12:14" x14ac:dyDescent="0.25">
      <c r="L183" s="25" t="str">
        <f t="shared" si="10"/>
        <v>Nov 2016</v>
      </c>
      <c r="M183" s="25" t="s">
        <v>1296</v>
      </c>
      <c r="N183" s="25">
        <f t="shared" si="13"/>
        <v>2016</v>
      </c>
    </row>
    <row r="184" spans="12:14" x14ac:dyDescent="0.25">
      <c r="L184" s="25" t="str">
        <f t="shared" si="10"/>
        <v>Dec 2016</v>
      </c>
      <c r="M184" s="25" t="s">
        <v>1297</v>
      </c>
      <c r="N184" s="25">
        <f t="shared" si="13"/>
        <v>2016</v>
      </c>
    </row>
    <row r="185" spans="12:14" x14ac:dyDescent="0.25">
      <c r="L185" s="25" t="str">
        <f t="shared" si="10"/>
        <v>Jan 2017</v>
      </c>
      <c r="M185" s="25" t="s">
        <v>1287</v>
      </c>
      <c r="N185" s="25">
        <f>N173+1</f>
        <v>2017</v>
      </c>
    </row>
    <row r="186" spans="12:14" x14ac:dyDescent="0.25">
      <c r="L186" s="25" t="str">
        <f t="shared" si="10"/>
        <v>Feb 2017</v>
      </c>
      <c r="M186" s="25" t="s">
        <v>1288</v>
      </c>
      <c r="N186" s="25">
        <f t="shared" ref="N186:N196" si="14">N174+1</f>
        <v>2017</v>
      </c>
    </row>
    <row r="187" spans="12:14" x14ac:dyDescent="0.25">
      <c r="L187" s="25" t="str">
        <f t="shared" si="10"/>
        <v>Mar 2017</v>
      </c>
      <c r="M187" s="25" t="s">
        <v>1289</v>
      </c>
      <c r="N187" s="25">
        <f t="shared" si="14"/>
        <v>2017</v>
      </c>
    </row>
    <row r="188" spans="12:14" x14ac:dyDescent="0.25">
      <c r="L188" s="25" t="str">
        <f t="shared" si="10"/>
        <v>Apr 2017</v>
      </c>
      <c r="M188" s="25" t="s">
        <v>1290</v>
      </c>
      <c r="N188" s="25">
        <f t="shared" si="14"/>
        <v>2017</v>
      </c>
    </row>
    <row r="189" spans="12:14" x14ac:dyDescent="0.25">
      <c r="L189" s="25" t="str">
        <f t="shared" si="10"/>
        <v>May 2017</v>
      </c>
      <c r="M189" s="25" t="s">
        <v>1225</v>
      </c>
      <c r="N189" s="25">
        <f t="shared" si="14"/>
        <v>2017</v>
      </c>
    </row>
    <row r="190" spans="12:14" x14ac:dyDescent="0.25">
      <c r="L190" s="25" t="str">
        <f t="shared" si="10"/>
        <v>Jun 2017</v>
      </c>
      <c r="M190" s="25" t="s">
        <v>1291</v>
      </c>
      <c r="N190" s="25">
        <f t="shared" si="14"/>
        <v>2017</v>
      </c>
    </row>
    <row r="191" spans="12:14" x14ac:dyDescent="0.25">
      <c r="L191" s="25" t="str">
        <f t="shared" si="10"/>
        <v>Jul 2017</v>
      </c>
      <c r="M191" s="25" t="s">
        <v>1292</v>
      </c>
      <c r="N191" s="25">
        <f t="shared" si="14"/>
        <v>2017</v>
      </c>
    </row>
    <row r="192" spans="12:14" x14ac:dyDescent="0.25">
      <c r="L192" s="25" t="str">
        <f t="shared" si="10"/>
        <v>Aug 2017</v>
      </c>
      <c r="M192" s="25" t="s">
        <v>1293</v>
      </c>
      <c r="N192" s="25">
        <f t="shared" si="14"/>
        <v>2017</v>
      </c>
    </row>
    <row r="193" spans="12:14" x14ac:dyDescent="0.25">
      <c r="L193" s="25" t="str">
        <f t="shared" si="10"/>
        <v>Sep 2017</v>
      </c>
      <c r="M193" s="25" t="s">
        <v>1294</v>
      </c>
      <c r="N193" s="25">
        <f t="shared" si="14"/>
        <v>2017</v>
      </c>
    </row>
    <row r="194" spans="12:14" x14ac:dyDescent="0.25">
      <c r="L194" s="25" t="str">
        <f t="shared" si="10"/>
        <v>Oct 2017</v>
      </c>
      <c r="M194" s="25" t="s">
        <v>1295</v>
      </c>
      <c r="N194" s="25">
        <f t="shared" si="14"/>
        <v>2017</v>
      </c>
    </row>
    <row r="195" spans="12:14" x14ac:dyDescent="0.25">
      <c r="L195" s="25" t="str">
        <f t="shared" si="10"/>
        <v>Nov 2017</v>
      </c>
      <c r="M195" s="25" t="s">
        <v>1296</v>
      </c>
      <c r="N195" s="25">
        <f t="shared" si="14"/>
        <v>2017</v>
      </c>
    </row>
    <row r="196" spans="12:14" x14ac:dyDescent="0.25">
      <c r="L196" s="25" t="str">
        <f t="shared" si="10"/>
        <v>Dec 2017</v>
      </c>
      <c r="M196" s="25" t="s">
        <v>1297</v>
      </c>
      <c r="N196" s="25">
        <f t="shared" si="14"/>
        <v>2017</v>
      </c>
    </row>
    <row r="197" spans="12:14" x14ac:dyDescent="0.25">
      <c r="L197" s="25" t="str">
        <f t="shared" si="10"/>
        <v>Jan 2018</v>
      </c>
      <c r="M197" s="25" t="s">
        <v>1287</v>
      </c>
      <c r="N197" s="25">
        <f>N185+1</f>
        <v>2018</v>
      </c>
    </row>
    <row r="198" spans="12:14" x14ac:dyDescent="0.25">
      <c r="L198" s="25" t="str">
        <f t="shared" si="10"/>
        <v>Feb 2018</v>
      </c>
      <c r="M198" s="25" t="s">
        <v>1288</v>
      </c>
      <c r="N198" s="25">
        <f t="shared" ref="N198:N208" si="15">N186+1</f>
        <v>2018</v>
      </c>
    </row>
    <row r="199" spans="12:14" x14ac:dyDescent="0.25">
      <c r="L199" s="25" t="str">
        <f t="shared" si="10"/>
        <v>Mar 2018</v>
      </c>
      <c r="M199" s="25" t="s">
        <v>1289</v>
      </c>
      <c r="N199" s="25">
        <f t="shared" si="15"/>
        <v>2018</v>
      </c>
    </row>
    <row r="200" spans="12:14" x14ac:dyDescent="0.25">
      <c r="L200" s="25" t="str">
        <f t="shared" si="10"/>
        <v>Apr 2018</v>
      </c>
      <c r="M200" s="25" t="s">
        <v>1290</v>
      </c>
      <c r="N200" s="25">
        <f t="shared" si="15"/>
        <v>2018</v>
      </c>
    </row>
    <row r="201" spans="12:14" x14ac:dyDescent="0.25">
      <c r="L201" s="25" t="str">
        <f t="shared" si="10"/>
        <v>May 2018</v>
      </c>
      <c r="M201" s="25" t="s">
        <v>1225</v>
      </c>
      <c r="N201" s="25">
        <f t="shared" si="15"/>
        <v>2018</v>
      </c>
    </row>
    <row r="202" spans="12:14" x14ac:dyDescent="0.25">
      <c r="L202" s="25" t="str">
        <f t="shared" si="10"/>
        <v>Jun 2018</v>
      </c>
      <c r="M202" s="25" t="s">
        <v>1291</v>
      </c>
      <c r="N202" s="25">
        <f t="shared" si="15"/>
        <v>2018</v>
      </c>
    </row>
    <row r="203" spans="12:14" x14ac:dyDescent="0.25">
      <c r="L203" s="25" t="str">
        <f t="shared" si="10"/>
        <v>Jul 2018</v>
      </c>
      <c r="M203" s="25" t="s">
        <v>1292</v>
      </c>
      <c r="N203" s="25">
        <f t="shared" si="15"/>
        <v>2018</v>
      </c>
    </row>
    <row r="204" spans="12:14" x14ac:dyDescent="0.25">
      <c r="L204" s="25" t="str">
        <f t="shared" si="10"/>
        <v>Aug 2018</v>
      </c>
      <c r="M204" s="25" t="s">
        <v>1293</v>
      </c>
      <c r="N204" s="25">
        <f t="shared" si="15"/>
        <v>2018</v>
      </c>
    </row>
    <row r="205" spans="12:14" x14ac:dyDescent="0.25">
      <c r="L205" s="25" t="str">
        <f t="shared" si="10"/>
        <v>Sep 2018</v>
      </c>
      <c r="M205" s="25" t="s">
        <v>1294</v>
      </c>
      <c r="N205" s="25">
        <f t="shared" si="15"/>
        <v>2018</v>
      </c>
    </row>
    <row r="206" spans="12:14" x14ac:dyDescent="0.25">
      <c r="L206" s="25" t="str">
        <f t="shared" si="10"/>
        <v>Oct 2018</v>
      </c>
      <c r="M206" s="25" t="s">
        <v>1295</v>
      </c>
      <c r="N206" s="25">
        <f t="shared" si="15"/>
        <v>2018</v>
      </c>
    </row>
    <row r="207" spans="12:14" x14ac:dyDescent="0.25">
      <c r="L207" s="25" t="str">
        <f t="shared" si="10"/>
        <v>Nov 2018</v>
      </c>
      <c r="M207" s="25" t="s">
        <v>1296</v>
      </c>
      <c r="N207" s="25">
        <f t="shared" si="15"/>
        <v>2018</v>
      </c>
    </row>
    <row r="208" spans="12:14" x14ac:dyDescent="0.25">
      <c r="L208" s="25" t="str">
        <f t="shared" si="10"/>
        <v>Dec 2018</v>
      </c>
      <c r="M208" s="25" t="s">
        <v>1297</v>
      </c>
      <c r="N208" s="25">
        <f t="shared" si="15"/>
        <v>2018</v>
      </c>
    </row>
  </sheetData>
  <sheetProtection password="CA59" sheet="1" objects="1" scenarios="1"/>
  <customSheetViews>
    <customSheetView guid="{6C463F14-C8AA-495A-8FD2-4A264D8C6FE5}" printArea="1" showRuler="0">
      <pageMargins left="0.18" right="0.21" top="0.61" bottom="0.76" header="0.51181102362204722" footer="0.51181102362204722"/>
      <printOptions horizontalCentered="1"/>
      <pageSetup paperSize="9" scale="85" orientation="landscape" horizontalDpi="300" verticalDpi="300" r:id="rId1"/>
      <headerFooter alignWithMargins="0">
        <oddFooter>&amp;RPage&amp;Pof&amp;N</oddFooter>
      </headerFooter>
    </customSheetView>
  </customSheetViews>
  <mergeCells count="9">
    <mergeCell ref="B10:G10"/>
    <mergeCell ref="B11:G11"/>
    <mergeCell ref="B12:G12"/>
    <mergeCell ref="D58:G58"/>
    <mergeCell ref="B40:G40"/>
    <mergeCell ref="B41:G41"/>
    <mergeCell ref="B28:G28"/>
    <mergeCell ref="B29:G29"/>
    <mergeCell ref="B14:H14"/>
  </mergeCells>
  <phoneticPr fontId="3" type="noConversion"/>
  <dataValidations count="3">
    <dataValidation type="list" allowBlank="1" showInputMessage="1" showErrorMessage="1" sqref="E21:E25">
      <formula1>$O$17:$O$41</formula1>
    </dataValidation>
    <dataValidation type="list" allowBlank="1" showInputMessage="1" showErrorMessage="1" sqref="G16:G17 G31:G32 E35:E37">
      <formula1>"Yes, No"</formula1>
    </dataValidation>
    <dataValidation type="list" allowBlank="1" showInputMessage="1" showErrorMessage="1" sqref="E44:E53">
      <formula1>$P$16:$P$23</formula1>
    </dataValidation>
  </dataValidations>
  <printOptions horizontalCentered="1"/>
  <pageMargins left="0.18" right="0.21" top="0.61" bottom="0.76" header="0.51181102362204722" footer="0.51181102362204722"/>
  <pageSetup paperSize="9" scale="85" orientation="landscape" horizontalDpi="300" verticalDpi="300" r:id="rId2"/>
  <headerFooter alignWithMargins="0">
    <oddFooter>&amp;RPage&amp;Pof&amp;N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4"/>
  </sheetPr>
  <dimension ref="B2:Z48"/>
  <sheetViews>
    <sheetView showGridLines="0" topLeftCell="A43" zoomScaleNormal="100" workbookViewId="0">
      <selection activeCell="E26" sqref="E26"/>
    </sheetView>
  </sheetViews>
  <sheetFormatPr baseColWidth="10" defaultColWidth="9.140625" defaultRowHeight="15" x14ac:dyDescent="0.25"/>
  <cols>
    <col min="1" max="1" width="2.7109375" style="25" customWidth="1"/>
    <col min="2" max="2" width="4.7109375" style="25" customWidth="1"/>
    <col min="3" max="4" width="30.7109375" style="25" customWidth="1"/>
    <col min="5" max="5" width="90.7109375" style="25" customWidth="1"/>
    <col min="6" max="10" width="9.140625" style="25"/>
    <col min="11" max="26" width="9.140625" style="25" hidden="1" customWidth="1"/>
    <col min="27" max="16384" width="9.140625" style="25"/>
  </cols>
  <sheetData>
    <row r="2" spans="2:5" s="18" customFormat="1" ht="14.45" x14ac:dyDescent="0.3"/>
    <row r="3" spans="2:5" s="18" customFormat="1" ht="14.45" x14ac:dyDescent="0.3"/>
    <row r="4" spans="2:5" s="18" customFormat="1" ht="14.45" x14ac:dyDescent="0.3"/>
    <row r="5" spans="2:5" s="18" customFormat="1" ht="14.45" x14ac:dyDescent="0.3"/>
    <row r="6" spans="2:5" s="18" customFormat="1" ht="14.45" x14ac:dyDescent="0.3"/>
    <row r="7" spans="2:5" s="18" customFormat="1" ht="14.45" x14ac:dyDescent="0.3">
      <c r="B7" s="18" t="str">
        <f>"Project:  "&amp;BasicData!$E$13</f>
        <v>Project:  Energy Efficiency in Public Buildings (EEPB)</v>
      </c>
    </row>
    <row r="8" spans="2:5" s="18" customFormat="1" ht="14.45" x14ac:dyDescent="0.3"/>
    <row r="9" spans="2:5" s="18" customFormat="1" ht="14.45" x14ac:dyDescent="0.3"/>
    <row r="10" spans="2:5" s="71" customFormat="1" ht="21" x14ac:dyDescent="0.4">
      <c r="B10" s="305" t="s">
        <v>1431</v>
      </c>
      <c r="C10" s="305"/>
      <c r="D10" s="305"/>
      <c r="E10" s="305"/>
    </row>
    <row r="11" spans="2:5" ht="15" customHeight="1" x14ac:dyDescent="0.3">
      <c r="B11" s="319" t="s">
        <v>13</v>
      </c>
      <c r="C11" s="319"/>
      <c r="D11" s="319"/>
      <c r="E11" s="319"/>
    </row>
    <row r="12" spans="2:5" ht="14.45" x14ac:dyDescent="0.3">
      <c r="B12" s="320" t="s">
        <v>663</v>
      </c>
      <c r="C12" s="320"/>
      <c r="D12" s="320"/>
      <c r="E12" s="320"/>
    </row>
    <row r="14" spans="2:5" ht="15" customHeight="1" x14ac:dyDescent="0.3">
      <c r="C14" s="17" t="s">
        <v>14</v>
      </c>
      <c r="D14" s="17"/>
    </row>
    <row r="15" spans="2:5" ht="15" customHeight="1" x14ac:dyDescent="0.3">
      <c r="C15" s="17" t="s">
        <v>610</v>
      </c>
      <c r="D15" s="275">
        <v>975000</v>
      </c>
    </row>
    <row r="16" spans="2:5" ht="15" customHeight="1" x14ac:dyDescent="0.3">
      <c r="C16" s="154" t="s">
        <v>15</v>
      </c>
      <c r="D16" s="154"/>
    </row>
    <row r="17" spans="3:5" ht="57.6" x14ac:dyDescent="0.3">
      <c r="C17" s="79" t="s">
        <v>534</v>
      </c>
      <c r="D17" s="79" t="s">
        <v>535</v>
      </c>
    </row>
    <row r="18" spans="3:5" ht="14.45" x14ac:dyDescent="0.3">
      <c r="C18" s="47"/>
      <c r="D18" s="140">
        <v>112440</v>
      </c>
    </row>
    <row r="19" spans="3:5" ht="81" customHeight="1" x14ac:dyDescent="0.3">
      <c r="D19" s="58" t="s">
        <v>650</v>
      </c>
      <c r="E19" s="121" t="s">
        <v>1578</v>
      </c>
    </row>
    <row r="20" spans="3:5" ht="14.45" x14ac:dyDescent="0.3">
      <c r="C20" s="21"/>
      <c r="D20" s="21"/>
    </row>
    <row r="21" spans="3:5" ht="15" customHeight="1" x14ac:dyDescent="0.3">
      <c r="C21" s="17" t="s">
        <v>895</v>
      </c>
      <c r="D21" s="17"/>
    </row>
    <row r="22" spans="3:5" ht="15" customHeight="1" x14ac:dyDescent="0.3">
      <c r="C22" s="17" t="s">
        <v>1432</v>
      </c>
      <c r="D22" s="275">
        <v>3115000</v>
      </c>
    </row>
    <row r="23" spans="3:5" ht="15" customHeight="1" x14ac:dyDescent="0.3">
      <c r="C23" s="17" t="s">
        <v>1433</v>
      </c>
      <c r="D23" s="154"/>
    </row>
    <row r="24" spans="3:5" ht="43.15" x14ac:dyDescent="0.3">
      <c r="C24" s="62"/>
      <c r="D24" s="79" t="s">
        <v>533</v>
      </c>
    </row>
    <row r="25" spans="3:5" ht="14.45" x14ac:dyDescent="0.3">
      <c r="C25" s="62"/>
      <c r="D25" s="140">
        <v>335591</v>
      </c>
    </row>
    <row r="26" spans="3:5" ht="81" customHeight="1" x14ac:dyDescent="0.3">
      <c r="C26" s="340" t="s">
        <v>896</v>
      </c>
      <c r="D26" s="339"/>
      <c r="E26" s="121" t="s">
        <v>1552</v>
      </c>
    </row>
    <row r="27" spans="3:5" ht="14.45" x14ac:dyDescent="0.3">
      <c r="C27" s="21"/>
      <c r="D27" s="21"/>
    </row>
    <row r="28" spans="3:5" ht="15" customHeight="1" x14ac:dyDescent="0.3">
      <c r="C28" s="17" t="s">
        <v>1434</v>
      </c>
      <c r="D28" s="17"/>
    </row>
    <row r="29" spans="3:5" ht="47.25" customHeight="1" x14ac:dyDescent="0.3">
      <c r="C29" s="338" t="s">
        <v>1435</v>
      </c>
      <c r="D29" s="338"/>
      <c r="E29" s="338"/>
    </row>
    <row r="30" spans="3:5" ht="57.6" x14ac:dyDescent="0.3">
      <c r="C30" s="62"/>
      <c r="D30" s="79" t="s">
        <v>539</v>
      </c>
    </row>
    <row r="31" spans="3:5" ht="14.45" x14ac:dyDescent="0.3">
      <c r="C31" s="62"/>
      <c r="D31" s="140"/>
    </row>
    <row r="32" spans="3:5" ht="81" customHeight="1" x14ac:dyDescent="0.3">
      <c r="C32" s="338" t="s">
        <v>536</v>
      </c>
      <c r="D32" s="339"/>
      <c r="E32" s="130"/>
    </row>
    <row r="33" spans="3:6" ht="14.45" x14ac:dyDescent="0.3">
      <c r="C33" s="21"/>
      <c r="D33" s="21"/>
    </row>
    <row r="34" spans="3:6" ht="15" customHeight="1" x14ac:dyDescent="0.3">
      <c r="C34" s="17" t="s">
        <v>19</v>
      </c>
      <c r="D34" s="17"/>
    </row>
    <row r="35" spans="3:6" ht="15" customHeight="1" x14ac:dyDescent="0.3">
      <c r="C35" s="17" t="s">
        <v>1182</v>
      </c>
      <c r="D35" s="154"/>
    </row>
    <row r="36" spans="3:6" ht="28.9" x14ac:dyDescent="0.3">
      <c r="C36" s="62"/>
      <c r="D36" s="79" t="s">
        <v>540</v>
      </c>
    </row>
    <row r="37" spans="3:6" ht="14.45" x14ac:dyDescent="0.3">
      <c r="C37" s="62"/>
      <c r="D37" s="140"/>
    </row>
    <row r="38" spans="3:6" ht="81" customHeight="1" x14ac:dyDescent="0.3">
      <c r="C38" s="198"/>
      <c r="D38" s="157" t="s">
        <v>537</v>
      </c>
      <c r="E38" s="130"/>
    </row>
    <row r="39" spans="3:6" ht="14.45" x14ac:dyDescent="0.3">
      <c r="C39" s="21"/>
      <c r="D39" s="21"/>
    </row>
    <row r="40" spans="3:6" ht="14.45" x14ac:dyDescent="0.3">
      <c r="C40" s="15" t="s">
        <v>20</v>
      </c>
      <c r="D40" s="21"/>
    </row>
    <row r="41" spans="3:6" ht="75" x14ac:dyDescent="0.25">
      <c r="C41" s="110" t="s">
        <v>897</v>
      </c>
      <c r="D41" s="121"/>
    </row>
    <row r="42" spans="3:6" ht="52.5" customHeight="1" x14ac:dyDescent="0.3">
      <c r="C42" s="155"/>
      <c r="D42" s="156" t="s">
        <v>898</v>
      </c>
      <c r="E42" s="130"/>
    </row>
    <row r="43" spans="3:6" ht="52.5" customHeight="1" x14ac:dyDescent="0.3">
      <c r="C43" s="155"/>
      <c r="D43" s="156" t="s">
        <v>538</v>
      </c>
      <c r="E43" s="130"/>
    </row>
    <row r="46" spans="3:6" ht="14.45" x14ac:dyDescent="0.3">
      <c r="E46" s="100" t="s">
        <v>550</v>
      </c>
    </row>
    <row r="47" spans="3:6" ht="14.45" x14ac:dyDescent="0.3">
      <c r="E47" s="97" t="s">
        <v>1365</v>
      </c>
    </row>
    <row r="48" spans="3:6" ht="93.75" customHeight="1" x14ac:dyDescent="0.3">
      <c r="C48" s="21"/>
      <c r="D48" s="21"/>
      <c r="E48" s="130"/>
      <c r="F48" s="21"/>
    </row>
  </sheetData>
  <sheetProtection password="CA59" sheet="1" objects="1" scenarios="1"/>
  <customSheetViews>
    <customSheetView guid="{6C463F14-C8AA-495A-8FD2-4A264D8C6FE5}" printArea="1" hiddenRows="1" showRuler="0">
      <pageMargins left="0.17" right="0.17" top="0.6" bottom="0.79" header="0.51181102362204722" footer="0.51181102362204722"/>
      <printOptions horizontalCentered="1"/>
      <pageSetup scale="75" orientation="landscape" verticalDpi="0" r:id="rId1"/>
      <headerFooter alignWithMargins="0">
        <oddFooter>&amp;RPage&amp;Pof&amp;N</oddFooter>
      </headerFooter>
    </customSheetView>
  </customSheetViews>
  <mergeCells count="6">
    <mergeCell ref="B12:E12"/>
    <mergeCell ref="C32:D32"/>
    <mergeCell ref="C26:D26"/>
    <mergeCell ref="B10:E10"/>
    <mergeCell ref="B11:E11"/>
    <mergeCell ref="C29:E29"/>
  </mergeCells>
  <phoneticPr fontId="3" type="noConversion"/>
  <dataValidations count="2">
    <dataValidation type="list" allowBlank="1" showInputMessage="1" showErrorMessage="1" sqref="D41">
      <formula1>"Yes, No"</formula1>
    </dataValidation>
    <dataValidation type="whole" allowBlank="1" showInputMessage="1" showErrorMessage="1" sqref="D25 C18:D18 D31 D37">
      <formula1>-999999999</formula1>
      <formula2>999999999</formula2>
    </dataValidation>
  </dataValidations>
  <printOptions horizontalCentered="1"/>
  <pageMargins left="0.17" right="0.17" top="0.6" bottom="0.79" header="0.51181102362204722" footer="0.51181102362204722"/>
  <pageSetup scale="75" orientation="landscape" r:id="rId2"/>
  <headerFooter alignWithMargins="0">
    <oddFooter>&amp;RPage&amp;Pof&amp;N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R283"/>
  <sheetViews>
    <sheetView workbookViewId="0">
      <selection activeCell="A169" sqref="A169:B283"/>
    </sheetView>
  </sheetViews>
  <sheetFormatPr baseColWidth="10" defaultColWidth="9.140625" defaultRowHeight="15" x14ac:dyDescent="0.25"/>
  <cols>
    <col min="1" max="3" width="15.85546875" customWidth="1"/>
    <col min="4" max="4" width="8.85546875" customWidth="1"/>
    <col min="5" max="5" width="23.28515625" bestFit="1" customWidth="1"/>
    <col min="6" max="6" width="18.28515625" bestFit="1" customWidth="1"/>
    <col min="7" max="7" width="17.42578125" bestFit="1" customWidth="1"/>
    <col min="8" max="8" width="8.28515625" bestFit="1" customWidth="1"/>
    <col min="9" max="9" width="15.85546875" customWidth="1"/>
    <col min="10" max="10" width="7.28515625" bestFit="1" customWidth="1"/>
  </cols>
  <sheetData>
    <row r="1" spans="1:18" ht="14.45" x14ac:dyDescent="0.3">
      <c r="A1" s="1" t="s">
        <v>201</v>
      </c>
      <c r="B1" s="1" t="s">
        <v>143</v>
      </c>
      <c r="C1" s="1" t="s">
        <v>204</v>
      </c>
      <c r="E1" s="1" t="s">
        <v>488</v>
      </c>
      <c r="F1" s="1" t="s">
        <v>143</v>
      </c>
      <c r="G1" s="1" t="s">
        <v>655</v>
      </c>
      <c r="H1" s="1" t="s">
        <v>204</v>
      </c>
      <c r="I1" s="1" t="s">
        <v>205</v>
      </c>
      <c r="J1" s="1" t="s">
        <v>654</v>
      </c>
      <c r="L1" s="1" t="s">
        <v>656</v>
      </c>
      <c r="M1" s="1" t="s">
        <v>201</v>
      </c>
      <c r="N1" s="1" t="s">
        <v>143</v>
      </c>
      <c r="O1" s="1" t="s">
        <v>655</v>
      </c>
      <c r="P1" s="1" t="s">
        <v>204</v>
      </c>
      <c r="Q1" s="1" t="s">
        <v>205</v>
      </c>
      <c r="R1" s="1" t="s">
        <v>654</v>
      </c>
    </row>
    <row r="2" spans="1:18" ht="14.45" x14ac:dyDescent="0.3">
      <c r="A2" t="s">
        <v>206</v>
      </c>
      <c r="B2" t="s">
        <v>210</v>
      </c>
      <c r="E2" t="s">
        <v>206</v>
      </c>
      <c r="F2" t="s">
        <v>210</v>
      </c>
      <c r="H2" t="s">
        <v>142</v>
      </c>
      <c r="J2">
        <f>LEN(F2)</f>
        <v>3</v>
      </c>
      <c r="M2" t="s">
        <v>206</v>
      </c>
      <c r="N2" t="s">
        <v>224</v>
      </c>
      <c r="P2" t="s">
        <v>141</v>
      </c>
      <c r="R2">
        <f t="shared" ref="R2:R38" si="0">LEN(N2)</f>
        <v>3</v>
      </c>
    </row>
    <row r="3" spans="1:18" ht="14.45" x14ac:dyDescent="0.3">
      <c r="A3" t="s">
        <v>206</v>
      </c>
      <c r="B3" t="s">
        <v>524</v>
      </c>
      <c r="E3" t="s">
        <v>206</v>
      </c>
      <c r="F3" t="s">
        <v>524</v>
      </c>
      <c r="H3" t="s">
        <v>142</v>
      </c>
      <c r="J3">
        <f>LEN(F3)</f>
        <v>3</v>
      </c>
      <c r="M3" t="s">
        <v>206</v>
      </c>
      <c r="N3" t="s">
        <v>226</v>
      </c>
      <c r="P3" t="s">
        <v>141</v>
      </c>
      <c r="R3">
        <f t="shared" si="0"/>
        <v>3</v>
      </c>
    </row>
    <row r="4" spans="1:18" ht="14.45" x14ac:dyDescent="0.3">
      <c r="A4" t="s">
        <v>206</v>
      </c>
      <c r="B4" t="s">
        <v>95</v>
      </c>
      <c r="E4" t="s">
        <v>206</v>
      </c>
      <c r="F4" t="s">
        <v>212</v>
      </c>
      <c r="H4" t="s">
        <v>141</v>
      </c>
      <c r="J4">
        <f t="shared" ref="J4:J66" si="1">LEN(F4)</f>
        <v>3</v>
      </c>
      <c r="M4" t="s">
        <v>206</v>
      </c>
      <c r="N4" t="s">
        <v>228</v>
      </c>
      <c r="P4" t="s">
        <v>141</v>
      </c>
      <c r="R4">
        <f t="shared" si="0"/>
        <v>3</v>
      </c>
    </row>
    <row r="5" spans="1:18" ht="14.45" x14ac:dyDescent="0.3">
      <c r="A5" t="s">
        <v>206</v>
      </c>
      <c r="B5" t="s">
        <v>413</v>
      </c>
      <c r="E5" t="s">
        <v>206</v>
      </c>
      <c r="F5" t="s">
        <v>213</v>
      </c>
      <c r="H5" t="s">
        <v>141</v>
      </c>
      <c r="J5">
        <f t="shared" si="1"/>
        <v>3</v>
      </c>
      <c r="M5" t="s">
        <v>206</v>
      </c>
      <c r="N5" t="s">
        <v>369</v>
      </c>
      <c r="P5" t="s">
        <v>141</v>
      </c>
      <c r="R5">
        <f t="shared" si="0"/>
        <v>3</v>
      </c>
    </row>
    <row r="6" spans="1:18" ht="14.45" x14ac:dyDescent="0.3">
      <c r="A6" t="s">
        <v>206</v>
      </c>
      <c r="B6" t="s">
        <v>414</v>
      </c>
      <c r="E6" t="s">
        <v>206</v>
      </c>
      <c r="F6" t="s">
        <v>215</v>
      </c>
      <c r="H6" t="s">
        <v>141</v>
      </c>
      <c r="J6">
        <f t="shared" si="1"/>
        <v>3</v>
      </c>
      <c r="M6" t="s">
        <v>206</v>
      </c>
      <c r="N6" t="s">
        <v>101</v>
      </c>
      <c r="P6" t="s">
        <v>141</v>
      </c>
      <c r="R6">
        <f t="shared" si="0"/>
        <v>3</v>
      </c>
    </row>
    <row r="7" spans="1:18" ht="14.45" x14ac:dyDescent="0.3">
      <c r="A7" t="s">
        <v>206</v>
      </c>
      <c r="B7" t="s">
        <v>1340</v>
      </c>
      <c r="E7" t="s">
        <v>206</v>
      </c>
      <c r="F7" t="s">
        <v>217</v>
      </c>
      <c r="H7" t="s">
        <v>141</v>
      </c>
      <c r="J7">
        <f t="shared" si="1"/>
        <v>3</v>
      </c>
      <c r="M7" t="s">
        <v>206</v>
      </c>
      <c r="N7" t="s">
        <v>229</v>
      </c>
      <c r="P7" t="s">
        <v>141</v>
      </c>
      <c r="R7">
        <f t="shared" si="0"/>
        <v>3</v>
      </c>
    </row>
    <row r="8" spans="1:18" ht="14.45" x14ac:dyDescent="0.3">
      <c r="A8" t="s">
        <v>206</v>
      </c>
      <c r="B8" t="s">
        <v>415</v>
      </c>
      <c r="E8" t="s">
        <v>206</v>
      </c>
      <c r="F8" t="s">
        <v>219</v>
      </c>
      <c r="H8" t="s">
        <v>141</v>
      </c>
      <c r="J8">
        <f t="shared" si="1"/>
        <v>3</v>
      </c>
      <c r="M8" t="s">
        <v>206</v>
      </c>
      <c r="N8" t="s">
        <v>231</v>
      </c>
      <c r="P8" t="s">
        <v>141</v>
      </c>
      <c r="R8">
        <f t="shared" si="0"/>
        <v>3</v>
      </c>
    </row>
    <row r="9" spans="1:18" ht="14.45" x14ac:dyDescent="0.3">
      <c r="A9" t="s">
        <v>206</v>
      </c>
      <c r="B9" t="s">
        <v>416</v>
      </c>
      <c r="E9" t="s">
        <v>206</v>
      </c>
      <c r="F9" t="s">
        <v>220</v>
      </c>
      <c r="H9" t="s">
        <v>141</v>
      </c>
      <c r="J9">
        <f t="shared" si="1"/>
        <v>3</v>
      </c>
      <c r="M9" t="s">
        <v>206</v>
      </c>
      <c r="N9" t="s">
        <v>232</v>
      </c>
      <c r="P9" t="s">
        <v>141</v>
      </c>
      <c r="R9">
        <f t="shared" si="0"/>
        <v>3</v>
      </c>
    </row>
    <row r="10" spans="1:18" ht="14.45" x14ac:dyDescent="0.3">
      <c r="A10" t="s">
        <v>206</v>
      </c>
      <c r="B10" t="s">
        <v>1341</v>
      </c>
      <c r="E10" t="s">
        <v>206</v>
      </c>
      <c r="F10" t="s">
        <v>221</v>
      </c>
      <c r="H10" t="s">
        <v>141</v>
      </c>
      <c r="J10">
        <f t="shared" si="1"/>
        <v>3</v>
      </c>
      <c r="M10" t="s">
        <v>206</v>
      </c>
      <c r="N10" t="s">
        <v>233</v>
      </c>
      <c r="P10" t="s">
        <v>141</v>
      </c>
      <c r="R10">
        <f t="shared" si="0"/>
        <v>3</v>
      </c>
    </row>
    <row r="11" spans="1:18" ht="14.45" x14ac:dyDescent="0.3">
      <c r="A11" t="s">
        <v>206</v>
      </c>
      <c r="B11" t="s">
        <v>417</v>
      </c>
      <c r="E11" t="s">
        <v>206</v>
      </c>
      <c r="F11" t="s">
        <v>222</v>
      </c>
      <c r="H11" t="s">
        <v>141</v>
      </c>
      <c r="J11">
        <f t="shared" si="1"/>
        <v>3</v>
      </c>
      <c r="M11" t="s">
        <v>206</v>
      </c>
      <c r="N11" t="s">
        <v>370</v>
      </c>
      <c r="P11" t="s">
        <v>141</v>
      </c>
      <c r="R11">
        <f t="shared" si="0"/>
        <v>3</v>
      </c>
    </row>
    <row r="12" spans="1:18" ht="14.45" x14ac:dyDescent="0.3">
      <c r="A12" t="s">
        <v>206</v>
      </c>
      <c r="B12" t="s">
        <v>418</v>
      </c>
      <c r="E12" t="s">
        <v>206</v>
      </c>
      <c r="F12" t="s">
        <v>223</v>
      </c>
      <c r="H12" t="s">
        <v>141</v>
      </c>
      <c r="J12">
        <f t="shared" si="1"/>
        <v>3</v>
      </c>
      <c r="M12" t="s">
        <v>206</v>
      </c>
      <c r="N12" t="s">
        <v>371</v>
      </c>
      <c r="P12" t="s">
        <v>141</v>
      </c>
      <c r="R12">
        <f t="shared" si="0"/>
        <v>3</v>
      </c>
    </row>
    <row r="13" spans="1:18" ht="14.45" x14ac:dyDescent="0.3">
      <c r="A13" t="s">
        <v>206</v>
      </c>
      <c r="B13" t="s">
        <v>419</v>
      </c>
      <c r="E13" t="s">
        <v>206</v>
      </c>
      <c r="F13" t="s">
        <v>368</v>
      </c>
      <c r="H13" t="s">
        <v>141</v>
      </c>
      <c r="J13">
        <f t="shared" si="1"/>
        <v>3</v>
      </c>
      <c r="M13" t="s">
        <v>206</v>
      </c>
      <c r="N13" t="s">
        <v>372</v>
      </c>
      <c r="P13" t="s">
        <v>141</v>
      </c>
      <c r="R13">
        <f t="shared" si="0"/>
        <v>3</v>
      </c>
    </row>
    <row r="14" spans="1:18" ht="14.45" x14ac:dyDescent="0.3">
      <c r="A14" t="s">
        <v>206</v>
      </c>
      <c r="B14" t="s">
        <v>420</v>
      </c>
      <c r="E14" t="s">
        <v>206</v>
      </c>
      <c r="F14" t="s">
        <v>224</v>
      </c>
      <c r="H14" t="s">
        <v>141</v>
      </c>
      <c r="J14">
        <f t="shared" si="1"/>
        <v>3</v>
      </c>
      <c r="M14" t="s">
        <v>206</v>
      </c>
      <c r="N14" t="s">
        <v>373</v>
      </c>
      <c r="P14" t="s">
        <v>141</v>
      </c>
      <c r="R14">
        <f t="shared" si="0"/>
        <v>3</v>
      </c>
    </row>
    <row r="15" spans="1:18" ht="14.45" x14ac:dyDescent="0.3">
      <c r="A15" t="s">
        <v>206</v>
      </c>
      <c r="B15" t="s">
        <v>421</v>
      </c>
      <c r="E15" t="s">
        <v>206</v>
      </c>
      <c r="F15" t="s">
        <v>109</v>
      </c>
      <c r="H15" t="s">
        <v>141</v>
      </c>
      <c r="J15">
        <f t="shared" si="1"/>
        <v>3</v>
      </c>
      <c r="M15" t="s">
        <v>206</v>
      </c>
      <c r="N15" t="s">
        <v>374</v>
      </c>
      <c r="P15" t="s">
        <v>141</v>
      </c>
      <c r="R15">
        <f t="shared" si="0"/>
        <v>3</v>
      </c>
    </row>
    <row r="16" spans="1:18" ht="14.45" x14ac:dyDescent="0.3">
      <c r="A16" t="s">
        <v>206</v>
      </c>
      <c r="B16" t="s">
        <v>422</v>
      </c>
      <c r="E16" t="s">
        <v>206</v>
      </c>
      <c r="F16" t="s">
        <v>110</v>
      </c>
      <c r="H16" t="s">
        <v>141</v>
      </c>
      <c r="J16">
        <f t="shared" si="1"/>
        <v>3</v>
      </c>
      <c r="M16" t="s">
        <v>206</v>
      </c>
      <c r="N16" t="s">
        <v>375</v>
      </c>
      <c r="P16" t="s">
        <v>141</v>
      </c>
      <c r="R16">
        <f t="shared" si="0"/>
        <v>3</v>
      </c>
    </row>
    <row r="17" spans="1:18" ht="14.45" x14ac:dyDescent="0.3">
      <c r="A17" t="s">
        <v>206</v>
      </c>
      <c r="B17" t="s">
        <v>423</v>
      </c>
      <c r="E17" t="s">
        <v>206</v>
      </c>
      <c r="F17" t="s">
        <v>385</v>
      </c>
      <c r="H17" t="s">
        <v>141</v>
      </c>
      <c r="J17">
        <f t="shared" si="1"/>
        <v>3</v>
      </c>
      <c r="M17" t="s">
        <v>206</v>
      </c>
      <c r="N17" t="s">
        <v>376</v>
      </c>
      <c r="P17" t="s">
        <v>141</v>
      </c>
      <c r="R17">
        <f t="shared" si="0"/>
        <v>3</v>
      </c>
    </row>
    <row r="18" spans="1:18" x14ac:dyDescent="0.25">
      <c r="A18" t="s">
        <v>206</v>
      </c>
      <c r="B18" t="s">
        <v>424</v>
      </c>
      <c r="E18" t="s">
        <v>206</v>
      </c>
      <c r="F18" t="s">
        <v>111</v>
      </c>
      <c r="H18" t="s">
        <v>141</v>
      </c>
      <c r="J18">
        <f t="shared" si="1"/>
        <v>3</v>
      </c>
      <c r="M18" t="s">
        <v>206</v>
      </c>
      <c r="N18" t="s">
        <v>377</v>
      </c>
      <c r="P18" t="s">
        <v>141</v>
      </c>
      <c r="R18">
        <f t="shared" si="0"/>
        <v>3</v>
      </c>
    </row>
    <row r="19" spans="1:18" x14ac:dyDescent="0.25">
      <c r="A19" t="s">
        <v>206</v>
      </c>
      <c r="B19" t="s">
        <v>425</v>
      </c>
      <c r="E19" t="s">
        <v>206</v>
      </c>
      <c r="F19" t="s">
        <v>112</v>
      </c>
      <c r="H19" t="s">
        <v>141</v>
      </c>
      <c r="J19">
        <f t="shared" si="1"/>
        <v>3</v>
      </c>
      <c r="M19" t="s">
        <v>206</v>
      </c>
      <c r="N19" t="s">
        <v>102</v>
      </c>
      <c r="P19" t="s">
        <v>141</v>
      </c>
      <c r="R19">
        <f t="shared" si="0"/>
        <v>3</v>
      </c>
    </row>
    <row r="20" spans="1:18" x14ac:dyDescent="0.25">
      <c r="A20" t="s">
        <v>206</v>
      </c>
      <c r="B20" t="s">
        <v>426</v>
      </c>
      <c r="E20" t="s">
        <v>206</v>
      </c>
      <c r="F20" t="s">
        <v>113</v>
      </c>
      <c r="H20" t="s">
        <v>141</v>
      </c>
      <c r="J20">
        <f t="shared" si="1"/>
        <v>3</v>
      </c>
      <c r="M20" t="s">
        <v>206</v>
      </c>
      <c r="N20" t="s">
        <v>378</v>
      </c>
      <c r="P20" t="s">
        <v>141</v>
      </c>
      <c r="R20">
        <f t="shared" si="0"/>
        <v>3</v>
      </c>
    </row>
    <row r="21" spans="1:18" x14ac:dyDescent="0.25">
      <c r="A21" t="s">
        <v>206</v>
      </c>
      <c r="B21" t="s">
        <v>427</v>
      </c>
      <c r="E21" t="s">
        <v>206</v>
      </c>
      <c r="F21" t="s">
        <v>114</v>
      </c>
      <c r="H21" t="s">
        <v>141</v>
      </c>
      <c r="J21">
        <f t="shared" si="1"/>
        <v>3</v>
      </c>
      <c r="M21" t="s">
        <v>206</v>
      </c>
      <c r="N21" t="s">
        <v>103</v>
      </c>
      <c r="P21" t="s">
        <v>141</v>
      </c>
      <c r="R21">
        <f t="shared" si="0"/>
        <v>3</v>
      </c>
    </row>
    <row r="22" spans="1:18" x14ac:dyDescent="0.25">
      <c r="A22" t="s">
        <v>206</v>
      </c>
      <c r="B22" t="s">
        <v>428</v>
      </c>
      <c r="E22" t="s">
        <v>206</v>
      </c>
      <c r="F22" t="s">
        <v>115</v>
      </c>
      <c r="H22" t="s">
        <v>141</v>
      </c>
      <c r="J22">
        <f t="shared" si="1"/>
        <v>3</v>
      </c>
      <c r="M22" t="s">
        <v>206</v>
      </c>
      <c r="N22" t="s">
        <v>104</v>
      </c>
      <c r="P22" t="s">
        <v>141</v>
      </c>
      <c r="R22">
        <f t="shared" si="0"/>
        <v>3</v>
      </c>
    </row>
    <row r="23" spans="1:18" x14ac:dyDescent="0.25">
      <c r="A23" t="s">
        <v>206</v>
      </c>
      <c r="B23" t="s">
        <v>429</v>
      </c>
      <c r="E23" t="s">
        <v>206</v>
      </c>
      <c r="F23" t="s">
        <v>116</v>
      </c>
      <c r="H23" t="s">
        <v>141</v>
      </c>
      <c r="J23">
        <f t="shared" si="1"/>
        <v>3</v>
      </c>
      <c r="M23" t="s">
        <v>206</v>
      </c>
      <c r="N23" t="s">
        <v>105</v>
      </c>
      <c r="P23" t="s">
        <v>141</v>
      </c>
      <c r="R23">
        <f t="shared" si="0"/>
        <v>3</v>
      </c>
    </row>
    <row r="24" spans="1:18" x14ac:dyDescent="0.25">
      <c r="A24" t="s">
        <v>206</v>
      </c>
      <c r="B24" t="s">
        <v>430</v>
      </c>
      <c r="E24" t="s">
        <v>206</v>
      </c>
      <c r="F24" t="s">
        <v>386</v>
      </c>
      <c r="H24" t="s">
        <v>141</v>
      </c>
      <c r="J24">
        <f t="shared" si="1"/>
        <v>3</v>
      </c>
      <c r="M24" t="s">
        <v>206</v>
      </c>
      <c r="N24" t="s">
        <v>106</v>
      </c>
      <c r="P24" t="s">
        <v>141</v>
      </c>
      <c r="R24">
        <f t="shared" si="0"/>
        <v>3</v>
      </c>
    </row>
    <row r="25" spans="1:18" x14ac:dyDescent="0.25">
      <c r="A25" t="s">
        <v>206</v>
      </c>
      <c r="B25" t="s">
        <v>431</v>
      </c>
      <c r="E25" t="s">
        <v>206</v>
      </c>
      <c r="F25" t="s">
        <v>117</v>
      </c>
      <c r="H25" t="s">
        <v>141</v>
      </c>
      <c r="J25">
        <f t="shared" si="1"/>
        <v>3</v>
      </c>
      <c r="M25" t="s">
        <v>206</v>
      </c>
      <c r="N25" t="s">
        <v>107</v>
      </c>
      <c r="P25" t="s">
        <v>141</v>
      </c>
      <c r="R25">
        <f t="shared" si="0"/>
        <v>3</v>
      </c>
    </row>
    <row r="26" spans="1:18" x14ac:dyDescent="0.25">
      <c r="A26" t="s">
        <v>206</v>
      </c>
      <c r="B26" t="s">
        <v>432</v>
      </c>
      <c r="E26" t="s">
        <v>206</v>
      </c>
      <c r="F26" t="s">
        <v>118</v>
      </c>
      <c r="H26" t="s">
        <v>141</v>
      </c>
      <c r="J26">
        <f t="shared" si="1"/>
        <v>3</v>
      </c>
      <c r="M26" t="s">
        <v>206</v>
      </c>
      <c r="N26" t="s">
        <v>379</v>
      </c>
      <c r="P26" t="s">
        <v>141</v>
      </c>
      <c r="R26">
        <f t="shared" si="0"/>
        <v>3</v>
      </c>
    </row>
    <row r="27" spans="1:18" x14ac:dyDescent="0.25">
      <c r="A27" t="s">
        <v>206</v>
      </c>
      <c r="B27" t="s">
        <v>433</v>
      </c>
      <c r="E27" t="s">
        <v>206</v>
      </c>
      <c r="F27" t="s">
        <v>119</v>
      </c>
      <c r="H27" t="s">
        <v>141</v>
      </c>
      <c r="J27">
        <f t="shared" si="1"/>
        <v>3</v>
      </c>
      <c r="M27" t="s">
        <v>206</v>
      </c>
      <c r="N27" t="s">
        <v>381</v>
      </c>
      <c r="P27" t="s">
        <v>141</v>
      </c>
      <c r="R27">
        <f t="shared" si="0"/>
        <v>3</v>
      </c>
    </row>
    <row r="28" spans="1:18" x14ac:dyDescent="0.25">
      <c r="A28" t="s">
        <v>206</v>
      </c>
      <c r="B28" t="s">
        <v>434</v>
      </c>
      <c r="E28" t="s">
        <v>206</v>
      </c>
      <c r="F28" t="s">
        <v>120</v>
      </c>
      <c r="H28" t="s">
        <v>141</v>
      </c>
      <c r="J28">
        <f t="shared" si="1"/>
        <v>3</v>
      </c>
      <c r="M28" t="s">
        <v>206</v>
      </c>
      <c r="N28" t="s">
        <v>382</v>
      </c>
      <c r="P28" t="s">
        <v>141</v>
      </c>
      <c r="R28">
        <f t="shared" si="0"/>
        <v>3</v>
      </c>
    </row>
    <row r="29" spans="1:18" x14ac:dyDescent="0.25">
      <c r="A29" t="s">
        <v>206</v>
      </c>
      <c r="B29" t="s">
        <v>435</v>
      </c>
      <c r="E29" t="s">
        <v>206</v>
      </c>
      <c r="F29" t="s">
        <v>121</v>
      </c>
      <c r="H29" t="s">
        <v>141</v>
      </c>
      <c r="J29">
        <f t="shared" si="1"/>
        <v>3</v>
      </c>
      <c r="M29" t="s">
        <v>206</v>
      </c>
      <c r="N29" t="s">
        <v>383</v>
      </c>
      <c r="P29" t="s">
        <v>141</v>
      </c>
      <c r="R29">
        <f t="shared" si="0"/>
        <v>3</v>
      </c>
    </row>
    <row r="30" spans="1:18" x14ac:dyDescent="0.25">
      <c r="A30" t="s">
        <v>206</v>
      </c>
      <c r="B30" t="s">
        <v>436</v>
      </c>
      <c r="E30" t="s">
        <v>206</v>
      </c>
      <c r="F30" t="s">
        <v>387</v>
      </c>
      <c r="H30" t="s">
        <v>141</v>
      </c>
      <c r="J30">
        <f t="shared" si="1"/>
        <v>3</v>
      </c>
      <c r="M30" t="s">
        <v>206</v>
      </c>
      <c r="N30" t="s">
        <v>384</v>
      </c>
      <c r="P30" t="s">
        <v>141</v>
      </c>
      <c r="R30">
        <f t="shared" si="0"/>
        <v>3</v>
      </c>
    </row>
    <row r="31" spans="1:18" x14ac:dyDescent="0.25">
      <c r="A31" t="s">
        <v>206</v>
      </c>
      <c r="B31" t="s">
        <v>437</v>
      </c>
      <c r="E31" t="s">
        <v>206</v>
      </c>
      <c r="F31" t="s">
        <v>388</v>
      </c>
      <c r="H31" t="s">
        <v>141</v>
      </c>
      <c r="J31">
        <f t="shared" si="1"/>
        <v>3</v>
      </c>
      <c r="M31" t="s">
        <v>206</v>
      </c>
      <c r="N31" t="s">
        <v>516</v>
      </c>
      <c r="P31" t="s">
        <v>141</v>
      </c>
      <c r="R31">
        <f t="shared" si="0"/>
        <v>3</v>
      </c>
    </row>
    <row r="32" spans="1:18" x14ac:dyDescent="0.25">
      <c r="A32" t="s">
        <v>206</v>
      </c>
      <c r="B32" t="s">
        <v>516</v>
      </c>
      <c r="E32" t="s">
        <v>206</v>
      </c>
      <c r="F32" t="s">
        <v>122</v>
      </c>
      <c r="H32" t="s">
        <v>141</v>
      </c>
      <c r="J32">
        <f t="shared" si="1"/>
        <v>3</v>
      </c>
      <c r="M32" t="s">
        <v>206</v>
      </c>
      <c r="N32" t="s">
        <v>1160</v>
      </c>
      <c r="P32" t="s">
        <v>141</v>
      </c>
      <c r="R32">
        <f t="shared" si="0"/>
        <v>3</v>
      </c>
    </row>
    <row r="33" spans="1:18" x14ac:dyDescent="0.25">
      <c r="A33" t="s">
        <v>206</v>
      </c>
      <c r="B33" t="s">
        <v>662</v>
      </c>
      <c r="E33" t="s">
        <v>206</v>
      </c>
      <c r="F33" t="s">
        <v>123</v>
      </c>
      <c r="H33" t="s">
        <v>141</v>
      </c>
      <c r="J33">
        <f t="shared" si="1"/>
        <v>3</v>
      </c>
      <c r="M33" t="s">
        <v>206</v>
      </c>
      <c r="N33" t="s">
        <v>660</v>
      </c>
      <c r="P33" t="s">
        <v>141</v>
      </c>
      <c r="R33">
        <f t="shared" si="0"/>
        <v>3</v>
      </c>
    </row>
    <row r="34" spans="1:18" x14ac:dyDescent="0.25">
      <c r="A34" t="s">
        <v>206</v>
      </c>
      <c r="B34" t="s">
        <v>1162</v>
      </c>
      <c r="E34" t="s">
        <v>206</v>
      </c>
      <c r="F34" t="s">
        <v>389</v>
      </c>
      <c r="H34" t="s">
        <v>1176</v>
      </c>
      <c r="J34">
        <f t="shared" si="1"/>
        <v>3</v>
      </c>
      <c r="M34" t="s">
        <v>206</v>
      </c>
      <c r="N34" t="s">
        <v>661</v>
      </c>
      <c r="P34" t="s">
        <v>141</v>
      </c>
      <c r="R34">
        <f t="shared" si="0"/>
        <v>3</v>
      </c>
    </row>
    <row r="35" spans="1:18" x14ac:dyDescent="0.25">
      <c r="A35" t="s">
        <v>206</v>
      </c>
      <c r="B35" t="s">
        <v>1163</v>
      </c>
      <c r="E35" t="s">
        <v>206</v>
      </c>
      <c r="F35" t="s">
        <v>124</v>
      </c>
      <c r="H35" t="s">
        <v>141</v>
      </c>
      <c r="J35">
        <f t="shared" si="1"/>
        <v>3</v>
      </c>
      <c r="M35" t="s">
        <v>206</v>
      </c>
      <c r="N35" t="s">
        <v>662</v>
      </c>
      <c r="P35" t="s">
        <v>141</v>
      </c>
      <c r="R35">
        <f t="shared" si="0"/>
        <v>3</v>
      </c>
    </row>
    <row r="36" spans="1:18" x14ac:dyDescent="0.25">
      <c r="A36" t="s">
        <v>206</v>
      </c>
      <c r="B36" t="s">
        <v>438</v>
      </c>
      <c r="E36" t="s">
        <v>206</v>
      </c>
      <c r="F36" t="s">
        <v>125</v>
      </c>
      <c r="H36" t="s">
        <v>141</v>
      </c>
      <c r="J36">
        <f t="shared" si="1"/>
        <v>4</v>
      </c>
      <c r="M36" t="s">
        <v>206</v>
      </c>
      <c r="N36" t="s">
        <v>1162</v>
      </c>
      <c r="P36" t="s">
        <v>141</v>
      </c>
      <c r="R36">
        <f t="shared" si="0"/>
        <v>3</v>
      </c>
    </row>
    <row r="37" spans="1:18" x14ac:dyDescent="0.25">
      <c r="A37" t="s">
        <v>206</v>
      </c>
      <c r="B37" t="s">
        <v>439</v>
      </c>
      <c r="E37" t="s">
        <v>206</v>
      </c>
      <c r="F37" t="s">
        <v>390</v>
      </c>
      <c r="H37" t="s">
        <v>1176</v>
      </c>
      <c r="J37">
        <f t="shared" si="1"/>
        <v>4</v>
      </c>
      <c r="M37" t="s">
        <v>206</v>
      </c>
      <c r="N37" t="s">
        <v>108</v>
      </c>
      <c r="P37" t="s">
        <v>141</v>
      </c>
      <c r="R37">
        <f t="shared" si="0"/>
        <v>3</v>
      </c>
    </row>
    <row r="38" spans="1:18" x14ac:dyDescent="0.25">
      <c r="A38" t="s">
        <v>206</v>
      </c>
      <c r="B38" t="s">
        <v>440</v>
      </c>
      <c r="E38" t="s">
        <v>206</v>
      </c>
      <c r="F38" t="s">
        <v>126</v>
      </c>
      <c r="H38" t="s">
        <v>141</v>
      </c>
      <c r="J38">
        <f t="shared" si="1"/>
        <v>4</v>
      </c>
      <c r="M38" t="s">
        <v>206</v>
      </c>
      <c r="N38" t="s">
        <v>1163</v>
      </c>
      <c r="P38" t="s">
        <v>141</v>
      </c>
      <c r="R38">
        <f t="shared" si="0"/>
        <v>3</v>
      </c>
    </row>
    <row r="39" spans="1:18" x14ac:dyDescent="0.25">
      <c r="A39" t="s">
        <v>206</v>
      </c>
      <c r="B39" t="s">
        <v>441</v>
      </c>
      <c r="E39" t="s">
        <v>206</v>
      </c>
      <c r="F39" t="s">
        <v>127</v>
      </c>
      <c r="H39" t="s">
        <v>141</v>
      </c>
      <c r="J39">
        <f t="shared" si="1"/>
        <v>4</v>
      </c>
    </row>
    <row r="40" spans="1:18" x14ac:dyDescent="0.25">
      <c r="A40" t="s">
        <v>206</v>
      </c>
      <c r="B40" t="s">
        <v>442</v>
      </c>
      <c r="E40" t="s">
        <v>206</v>
      </c>
      <c r="F40" t="s">
        <v>391</v>
      </c>
      <c r="H40" t="s">
        <v>1176</v>
      </c>
      <c r="J40">
        <f t="shared" si="1"/>
        <v>4</v>
      </c>
    </row>
    <row r="41" spans="1:18" x14ac:dyDescent="0.25">
      <c r="A41" t="s">
        <v>206</v>
      </c>
      <c r="B41" t="s">
        <v>443</v>
      </c>
      <c r="E41" t="s">
        <v>206</v>
      </c>
      <c r="F41" t="s">
        <v>128</v>
      </c>
      <c r="H41" t="s">
        <v>141</v>
      </c>
      <c r="J41">
        <f t="shared" si="1"/>
        <v>4</v>
      </c>
    </row>
    <row r="42" spans="1:18" x14ac:dyDescent="0.25">
      <c r="A42" t="s">
        <v>258</v>
      </c>
      <c r="B42" t="s">
        <v>70</v>
      </c>
      <c r="E42" t="s">
        <v>206</v>
      </c>
      <c r="F42" t="s">
        <v>129</v>
      </c>
      <c r="H42" t="s">
        <v>141</v>
      </c>
      <c r="J42">
        <f t="shared" si="1"/>
        <v>4</v>
      </c>
    </row>
    <row r="43" spans="1:18" x14ac:dyDescent="0.25">
      <c r="A43" t="s">
        <v>258</v>
      </c>
      <c r="B43" t="s">
        <v>444</v>
      </c>
      <c r="E43" t="s">
        <v>206</v>
      </c>
      <c r="F43" t="s">
        <v>392</v>
      </c>
      <c r="H43" t="s">
        <v>1176</v>
      </c>
      <c r="J43">
        <f t="shared" si="1"/>
        <v>4</v>
      </c>
    </row>
    <row r="44" spans="1:18" x14ac:dyDescent="0.25">
      <c r="A44" t="s">
        <v>258</v>
      </c>
      <c r="B44" t="s">
        <v>445</v>
      </c>
      <c r="E44" t="s">
        <v>258</v>
      </c>
      <c r="F44" t="s">
        <v>1180</v>
      </c>
      <c r="H44" t="s">
        <v>142</v>
      </c>
      <c r="J44">
        <f t="shared" si="1"/>
        <v>3</v>
      </c>
    </row>
    <row r="45" spans="1:18" x14ac:dyDescent="0.25">
      <c r="A45" t="s">
        <v>258</v>
      </c>
      <c r="B45" t="s">
        <v>446</v>
      </c>
      <c r="E45" t="s">
        <v>258</v>
      </c>
      <c r="F45" t="s">
        <v>97</v>
      </c>
      <c r="H45" t="s">
        <v>141</v>
      </c>
      <c r="J45">
        <f t="shared" si="1"/>
        <v>3</v>
      </c>
    </row>
    <row r="46" spans="1:18" x14ac:dyDescent="0.25">
      <c r="A46" t="s">
        <v>258</v>
      </c>
      <c r="B46" t="s">
        <v>447</v>
      </c>
      <c r="E46" t="s">
        <v>258</v>
      </c>
      <c r="F46" t="s">
        <v>1172</v>
      </c>
      <c r="H46" t="s">
        <v>141</v>
      </c>
      <c r="J46">
        <f t="shared" si="1"/>
        <v>3</v>
      </c>
    </row>
    <row r="47" spans="1:18" x14ac:dyDescent="0.25">
      <c r="A47" t="s">
        <v>258</v>
      </c>
      <c r="B47" t="s">
        <v>67</v>
      </c>
      <c r="E47" t="s">
        <v>258</v>
      </c>
      <c r="F47" t="s">
        <v>1174</v>
      </c>
      <c r="H47" t="s">
        <v>141</v>
      </c>
      <c r="J47">
        <f t="shared" si="1"/>
        <v>3</v>
      </c>
    </row>
    <row r="48" spans="1:18" x14ac:dyDescent="0.25">
      <c r="A48" t="s">
        <v>258</v>
      </c>
      <c r="B48" t="s">
        <v>448</v>
      </c>
      <c r="E48" t="s">
        <v>258</v>
      </c>
      <c r="F48" t="s">
        <v>1175</v>
      </c>
      <c r="H48" t="s">
        <v>1176</v>
      </c>
      <c r="J48">
        <f t="shared" si="1"/>
        <v>3</v>
      </c>
    </row>
    <row r="49" spans="1:10" x14ac:dyDescent="0.25">
      <c r="A49" t="s">
        <v>258</v>
      </c>
      <c r="B49" t="s">
        <v>68</v>
      </c>
      <c r="E49" t="s">
        <v>1177</v>
      </c>
      <c r="F49" t="s">
        <v>1164</v>
      </c>
      <c r="H49" t="s">
        <v>141</v>
      </c>
      <c r="J49">
        <f t="shared" si="1"/>
        <v>3</v>
      </c>
    </row>
    <row r="50" spans="1:10" x14ac:dyDescent="0.25">
      <c r="A50" t="s">
        <v>258</v>
      </c>
      <c r="B50" t="s">
        <v>449</v>
      </c>
      <c r="E50" t="s">
        <v>1177</v>
      </c>
      <c r="F50" t="s">
        <v>1166</v>
      </c>
      <c r="H50" t="s">
        <v>141</v>
      </c>
      <c r="J50">
        <f t="shared" si="1"/>
        <v>3</v>
      </c>
    </row>
    <row r="51" spans="1:10" x14ac:dyDescent="0.25">
      <c r="A51" t="s">
        <v>258</v>
      </c>
      <c r="B51" t="s">
        <v>450</v>
      </c>
      <c r="E51" t="s">
        <v>1177</v>
      </c>
      <c r="F51" t="s">
        <v>1169</v>
      </c>
      <c r="H51" t="s">
        <v>141</v>
      </c>
      <c r="J51">
        <f t="shared" si="1"/>
        <v>3</v>
      </c>
    </row>
    <row r="52" spans="1:10" x14ac:dyDescent="0.25">
      <c r="A52" t="s">
        <v>1177</v>
      </c>
      <c r="B52" t="s">
        <v>521</v>
      </c>
      <c r="E52" t="s">
        <v>1177</v>
      </c>
      <c r="F52" t="s">
        <v>1170</v>
      </c>
      <c r="H52" t="s">
        <v>141</v>
      </c>
      <c r="J52">
        <f t="shared" si="1"/>
        <v>3</v>
      </c>
    </row>
    <row r="53" spans="1:10" x14ac:dyDescent="0.25">
      <c r="A53" t="s">
        <v>1177</v>
      </c>
      <c r="B53" t="s">
        <v>451</v>
      </c>
      <c r="E53" t="s">
        <v>1177</v>
      </c>
      <c r="F53" t="s">
        <v>1171</v>
      </c>
      <c r="H53" t="s">
        <v>1176</v>
      </c>
      <c r="J53">
        <f t="shared" si="1"/>
        <v>3</v>
      </c>
    </row>
    <row r="54" spans="1:10" x14ac:dyDescent="0.25">
      <c r="A54" t="s">
        <v>1177</v>
      </c>
      <c r="B54" t="s">
        <v>1171</v>
      </c>
      <c r="E54" t="s">
        <v>260</v>
      </c>
      <c r="F54" s="2" t="s">
        <v>100</v>
      </c>
      <c r="G54" s="2"/>
      <c r="H54" t="s">
        <v>141</v>
      </c>
      <c r="J54">
        <f t="shared" si="1"/>
        <v>8</v>
      </c>
    </row>
    <row r="55" spans="1:10" x14ac:dyDescent="0.25">
      <c r="A55" t="s">
        <v>1177</v>
      </c>
      <c r="B55" t="s">
        <v>452</v>
      </c>
      <c r="E55" t="s">
        <v>352</v>
      </c>
      <c r="F55" t="s">
        <v>93</v>
      </c>
      <c r="H55" t="s">
        <v>141</v>
      </c>
      <c r="J55">
        <f t="shared" si="1"/>
        <v>3</v>
      </c>
    </row>
    <row r="56" spans="1:10" x14ac:dyDescent="0.25">
      <c r="A56" t="s">
        <v>1177</v>
      </c>
      <c r="B56" t="s">
        <v>453</v>
      </c>
      <c r="E56" t="s">
        <v>352</v>
      </c>
      <c r="F56" t="s">
        <v>130</v>
      </c>
      <c r="H56" t="s">
        <v>141</v>
      </c>
      <c r="J56">
        <f t="shared" si="1"/>
        <v>3</v>
      </c>
    </row>
    <row r="57" spans="1:10" x14ac:dyDescent="0.25">
      <c r="A57" t="s">
        <v>1177</v>
      </c>
      <c r="B57" t="s">
        <v>66</v>
      </c>
      <c r="E57" t="s">
        <v>352</v>
      </c>
      <c r="F57" t="s">
        <v>522</v>
      </c>
      <c r="H57" t="s">
        <v>141</v>
      </c>
      <c r="J57">
        <f t="shared" si="1"/>
        <v>3</v>
      </c>
    </row>
    <row r="58" spans="1:10" x14ac:dyDescent="0.25">
      <c r="A58" t="s">
        <v>1177</v>
      </c>
      <c r="B58" t="s">
        <v>454</v>
      </c>
      <c r="E58" t="s">
        <v>352</v>
      </c>
      <c r="F58" t="s">
        <v>94</v>
      </c>
      <c r="H58" t="s">
        <v>141</v>
      </c>
      <c r="J58">
        <f t="shared" si="1"/>
        <v>3</v>
      </c>
    </row>
    <row r="59" spans="1:10" x14ac:dyDescent="0.25">
      <c r="A59" t="s">
        <v>1177</v>
      </c>
      <c r="B59" t="s">
        <v>76</v>
      </c>
      <c r="E59" t="s">
        <v>352</v>
      </c>
      <c r="F59" t="s">
        <v>96</v>
      </c>
      <c r="H59" t="s">
        <v>141</v>
      </c>
      <c r="J59">
        <f t="shared" si="1"/>
        <v>3</v>
      </c>
    </row>
    <row r="60" spans="1:10" x14ac:dyDescent="0.25">
      <c r="A60" t="s">
        <v>1177</v>
      </c>
      <c r="B60" t="s">
        <v>657</v>
      </c>
      <c r="E60" t="s">
        <v>352</v>
      </c>
      <c r="F60" t="s">
        <v>131</v>
      </c>
      <c r="H60" t="s">
        <v>141</v>
      </c>
      <c r="J60">
        <f t="shared" si="1"/>
        <v>3</v>
      </c>
    </row>
    <row r="61" spans="1:10" x14ac:dyDescent="0.25">
      <c r="A61" t="s">
        <v>1177</v>
      </c>
      <c r="B61" t="s">
        <v>77</v>
      </c>
      <c r="E61" t="s">
        <v>352</v>
      </c>
      <c r="F61" t="s">
        <v>132</v>
      </c>
      <c r="H61" t="s">
        <v>141</v>
      </c>
      <c r="J61">
        <f t="shared" si="1"/>
        <v>3</v>
      </c>
    </row>
    <row r="62" spans="1:10" x14ac:dyDescent="0.25">
      <c r="A62" t="s">
        <v>1177</v>
      </c>
      <c r="B62" t="s">
        <v>455</v>
      </c>
      <c r="E62" t="s">
        <v>352</v>
      </c>
      <c r="F62" t="s">
        <v>133</v>
      </c>
      <c r="H62" t="s">
        <v>141</v>
      </c>
      <c r="J62">
        <f t="shared" si="1"/>
        <v>3</v>
      </c>
    </row>
    <row r="63" spans="1:10" x14ac:dyDescent="0.25">
      <c r="A63" t="s">
        <v>1177</v>
      </c>
      <c r="B63" t="s">
        <v>78</v>
      </c>
      <c r="E63" t="s">
        <v>352</v>
      </c>
      <c r="F63" t="s">
        <v>134</v>
      </c>
      <c r="H63" t="s">
        <v>141</v>
      </c>
      <c r="J63">
        <f t="shared" si="1"/>
        <v>3</v>
      </c>
    </row>
    <row r="64" spans="1:10" x14ac:dyDescent="0.25">
      <c r="A64" t="s">
        <v>1177</v>
      </c>
      <c r="B64" t="s">
        <v>456</v>
      </c>
      <c r="E64" t="s">
        <v>352</v>
      </c>
      <c r="F64" t="s">
        <v>135</v>
      </c>
      <c r="H64" t="s">
        <v>141</v>
      </c>
      <c r="J64">
        <f t="shared" si="1"/>
        <v>3</v>
      </c>
    </row>
    <row r="65" spans="1:10" x14ac:dyDescent="0.25">
      <c r="A65" t="s">
        <v>1177</v>
      </c>
      <c r="B65" t="s">
        <v>457</v>
      </c>
      <c r="E65" t="s">
        <v>352</v>
      </c>
      <c r="F65" t="s">
        <v>136</v>
      </c>
      <c r="H65" t="s">
        <v>141</v>
      </c>
      <c r="J65">
        <f t="shared" si="1"/>
        <v>3</v>
      </c>
    </row>
    <row r="66" spans="1:10" x14ac:dyDescent="0.25">
      <c r="A66" t="s">
        <v>260</v>
      </c>
      <c r="B66" t="s">
        <v>458</v>
      </c>
      <c r="C66" t="s">
        <v>410</v>
      </c>
      <c r="E66" t="s">
        <v>352</v>
      </c>
      <c r="F66" t="s">
        <v>137</v>
      </c>
      <c r="H66" t="s">
        <v>141</v>
      </c>
      <c r="J66">
        <f t="shared" si="1"/>
        <v>3</v>
      </c>
    </row>
    <row r="67" spans="1:10" x14ac:dyDescent="0.25">
      <c r="A67" t="s">
        <v>352</v>
      </c>
      <c r="B67" t="s">
        <v>1341</v>
      </c>
      <c r="E67" t="s">
        <v>1190</v>
      </c>
      <c r="F67" s="2" t="s">
        <v>139</v>
      </c>
      <c r="G67" s="2"/>
      <c r="H67" t="s">
        <v>141</v>
      </c>
      <c r="J67">
        <f t="shared" ref="J67:J102" si="2">LEN(F67)</f>
        <v>8</v>
      </c>
    </row>
    <row r="68" spans="1:10" x14ac:dyDescent="0.25">
      <c r="A68" t="s">
        <v>352</v>
      </c>
      <c r="B68" t="s">
        <v>134</v>
      </c>
      <c r="E68" t="s">
        <v>353</v>
      </c>
      <c r="F68" t="s">
        <v>93</v>
      </c>
      <c r="H68" t="s">
        <v>141</v>
      </c>
      <c r="J68">
        <f t="shared" si="2"/>
        <v>3</v>
      </c>
    </row>
    <row r="69" spans="1:10" x14ac:dyDescent="0.25">
      <c r="A69" t="s">
        <v>352</v>
      </c>
      <c r="B69" t="s">
        <v>423</v>
      </c>
      <c r="E69" t="s">
        <v>353</v>
      </c>
      <c r="F69" t="s">
        <v>130</v>
      </c>
      <c r="H69" t="s">
        <v>141</v>
      </c>
      <c r="J69">
        <f t="shared" si="2"/>
        <v>3</v>
      </c>
    </row>
    <row r="70" spans="1:10" x14ac:dyDescent="0.25">
      <c r="A70" t="s">
        <v>352</v>
      </c>
      <c r="B70" t="s">
        <v>462</v>
      </c>
      <c r="E70" t="s">
        <v>353</v>
      </c>
      <c r="F70" t="s">
        <v>522</v>
      </c>
      <c r="H70" t="s">
        <v>141</v>
      </c>
      <c r="J70">
        <f t="shared" si="2"/>
        <v>3</v>
      </c>
    </row>
    <row r="71" spans="1:10" x14ac:dyDescent="0.25">
      <c r="A71" t="s">
        <v>352</v>
      </c>
      <c r="B71" t="s">
        <v>463</v>
      </c>
      <c r="E71" t="s">
        <v>353</v>
      </c>
      <c r="F71" t="s">
        <v>94</v>
      </c>
      <c r="H71" t="s">
        <v>141</v>
      </c>
      <c r="J71">
        <f t="shared" si="2"/>
        <v>3</v>
      </c>
    </row>
    <row r="72" spans="1:10" x14ac:dyDescent="0.25">
      <c r="A72" t="s">
        <v>352</v>
      </c>
      <c r="B72" t="s">
        <v>464</v>
      </c>
      <c r="E72" t="s">
        <v>353</v>
      </c>
      <c r="F72" t="s">
        <v>96</v>
      </c>
      <c r="H72" t="s">
        <v>141</v>
      </c>
      <c r="J72">
        <f t="shared" si="2"/>
        <v>3</v>
      </c>
    </row>
    <row r="73" spans="1:10" x14ac:dyDescent="0.25">
      <c r="A73" t="s">
        <v>352</v>
      </c>
      <c r="B73" t="s">
        <v>432</v>
      </c>
      <c r="E73" t="s">
        <v>353</v>
      </c>
      <c r="F73" t="s">
        <v>131</v>
      </c>
      <c r="H73" t="s">
        <v>141</v>
      </c>
      <c r="J73">
        <f t="shared" si="2"/>
        <v>3</v>
      </c>
    </row>
    <row r="74" spans="1:10" x14ac:dyDescent="0.25">
      <c r="A74" t="s">
        <v>352</v>
      </c>
      <c r="B74" t="s">
        <v>465</v>
      </c>
      <c r="E74" t="s">
        <v>353</v>
      </c>
      <c r="F74" t="s">
        <v>132</v>
      </c>
      <c r="H74" t="s">
        <v>141</v>
      </c>
      <c r="J74">
        <f t="shared" si="2"/>
        <v>3</v>
      </c>
    </row>
    <row r="75" spans="1:10" x14ac:dyDescent="0.25">
      <c r="A75" t="s">
        <v>352</v>
      </c>
      <c r="B75" t="s">
        <v>437</v>
      </c>
      <c r="E75" t="s">
        <v>353</v>
      </c>
      <c r="F75" t="s">
        <v>133</v>
      </c>
      <c r="H75" t="s">
        <v>141</v>
      </c>
      <c r="J75">
        <f t="shared" si="2"/>
        <v>3</v>
      </c>
    </row>
    <row r="76" spans="1:10" x14ac:dyDescent="0.25">
      <c r="A76" t="s">
        <v>352</v>
      </c>
      <c r="B76" t="s">
        <v>466</v>
      </c>
      <c r="E76" t="s">
        <v>353</v>
      </c>
      <c r="F76" t="s">
        <v>134</v>
      </c>
      <c r="H76" t="s">
        <v>141</v>
      </c>
      <c r="J76">
        <f t="shared" si="2"/>
        <v>3</v>
      </c>
    </row>
    <row r="77" spans="1:10" x14ac:dyDescent="0.25">
      <c r="A77" t="s">
        <v>352</v>
      </c>
      <c r="B77" t="s">
        <v>467</v>
      </c>
      <c r="E77" t="s">
        <v>353</v>
      </c>
      <c r="F77" t="s">
        <v>135</v>
      </c>
      <c r="H77" t="s">
        <v>141</v>
      </c>
      <c r="J77">
        <f t="shared" si="2"/>
        <v>3</v>
      </c>
    </row>
    <row r="78" spans="1:10" x14ac:dyDescent="0.25">
      <c r="A78" t="s">
        <v>352</v>
      </c>
      <c r="B78" t="s">
        <v>468</v>
      </c>
      <c r="E78" t="s">
        <v>353</v>
      </c>
      <c r="F78" t="s">
        <v>136</v>
      </c>
      <c r="H78" t="s">
        <v>141</v>
      </c>
      <c r="J78">
        <f t="shared" si="2"/>
        <v>3</v>
      </c>
    </row>
    <row r="79" spans="1:10" x14ac:dyDescent="0.25">
      <c r="A79" t="s">
        <v>352</v>
      </c>
      <c r="B79" t="s">
        <v>469</v>
      </c>
      <c r="E79" t="s">
        <v>353</v>
      </c>
      <c r="F79" t="s">
        <v>137</v>
      </c>
      <c r="H79" t="s">
        <v>141</v>
      </c>
      <c r="J79">
        <f t="shared" si="2"/>
        <v>3</v>
      </c>
    </row>
    <row r="80" spans="1:10" x14ac:dyDescent="0.25">
      <c r="A80" t="s">
        <v>1190</v>
      </c>
      <c r="B80" t="s">
        <v>470</v>
      </c>
      <c r="C80" t="s">
        <v>410</v>
      </c>
      <c r="E80" t="s">
        <v>1178</v>
      </c>
      <c r="F80" t="s">
        <v>1180</v>
      </c>
      <c r="H80" t="s">
        <v>141</v>
      </c>
      <c r="J80">
        <f t="shared" si="2"/>
        <v>3</v>
      </c>
    </row>
    <row r="81" spans="1:10" x14ac:dyDescent="0.25">
      <c r="A81" t="s">
        <v>353</v>
      </c>
      <c r="B81" t="s">
        <v>1341</v>
      </c>
      <c r="E81" t="s">
        <v>1178</v>
      </c>
      <c r="F81" s="2" t="s">
        <v>367</v>
      </c>
      <c r="G81" s="2"/>
      <c r="H81" t="s">
        <v>141</v>
      </c>
      <c r="J81">
        <f t="shared" si="2"/>
        <v>7</v>
      </c>
    </row>
    <row r="82" spans="1:10" x14ac:dyDescent="0.25">
      <c r="A82" t="s">
        <v>353</v>
      </c>
      <c r="B82" t="s">
        <v>134</v>
      </c>
      <c r="E82" t="s">
        <v>1178</v>
      </c>
      <c r="F82" t="s">
        <v>226</v>
      </c>
      <c r="H82" t="s">
        <v>141</v>
      </c>
      <c r="J82">
        <f t="shared" si="2"/>
        <v>3</v>
      </c>
    </row>
    <row r="83" spans="1:10" x14ac:dyDescent="0.25">
      <c r="A83" t="s">
        <v>353</v>
      </c>
      <c r="B83" t="s">
        <v>423</v>
      </c>
      <c r="E83" t="s">
        <v>1178</v>
      </c>
      <c r="F83" t="s">
        <v>140</v>
      </c>
      <c r="H83" t="s">
        <v>141</v>
      </c>
      <c r="J83">
        <f t="shared" si="2"/>
        <v>7</v>
      </c>
    </row>
    <row r="84" spans="1:10" x14ac:dyDescent="0.25">
      <c r="A84" t="s">
        <v>353</v>
      </c>
      <c r="B84" t="s">
        <v>462</v>
      </c>
      <c r="E84" t="s">
        <v>1191</v>
      </c>
      <c r="F84" t="s">
        <v>1165</v>
      </c>
      <c r="H84" t="s">
        <v>142</v>
      </c>
      <c r="J84">
        <f t="shared" si="2"/>
        <v>3</v>
      </c>
    </row>
    <row r="85" spans="1:10" x14ac:dyDescent="0.25">
      <c r="A85" t="s">
        <v>353</v>
      </c>
      <c r="B85" t="s">
        <v>463</v>
      </c>
      <c r="E85" t="s">
        <v>1191</v>
      </c>
      <c r="F85" t="s">
        <v>1167</v>
      </c>
      <c r="H85" t="s">
        <v>141</v>
      </c>
      <c r="J85">
        <f t="shared" si="2"/>
        <v>3</v>
      </c>
    </row>
    <row r="86" spans="1:10" x14ac:dyDescent="0.25">
      <c r="A86" t="s">
        <v>353</v>
      </c>
      <c r="B86" t="s">
        <v>464</v>
      </c>
      <c r="E86" t="s">
        <v>1191</v>
      </c>
      <c r="F86" t="s">
        <v>214</v>
      </c>
      <c r="H86" t="s">
        <v>142</v>
      </c>
      <c r="J86">
        <f t="shared" si="2"/>
        <v>3</v>
      </c>
    </row>
    <row r="87" spans="1:10" x14ac:dyDescent="0.25">
      <c r="A87" t="s">
        <v>353</v>
      </c>
      <c r="B87" t="s">
        <v>432</v>
      </c>
      <c r="E87" t="s">
        <v>1191</v>
      </c>
      <c r="F87" t="s">
        <v>216</v>
      </c>
      <c r="H87" t="s">
        <v>141</v>
      </c>
      <c r="J87">
        <f t="shared" si="2"/>
        <v>3</v>
      </c>
    </row>
    <row r="88" spans="1:10" x14ac:dyDescent="0.25">
      <c r="A88" t="s">
        <v>353</v>
      </c>
      <c r="B88" t="s">
        <v>465</v>
      </c>
      <c r="E88" t="s">
        <v>1191</v>
      </c>
      <c r="F88" t="s">
        <v>70</v>
      </c>
      <c r="H88" t="s">
        <v>142</v>
      </c>
      <c r="J88">
        <f t="shared" si="2"/>
        <v>3</v>
      </c>
    </row>
    <row r="89" spans="1:10" x14ac:dyDescent="0.25">
      <c r="A89" t="s">
        <v>353</v>
      </c>
      <c r="B89" t="s">
        <v>437</v>
      </c>
      <c r="E89" t="s">
        <v>1191</v>
      </c>
      <c r="F89" t="s">
        <v>71</v>
      </c>
      <c r="H89" t="s">
        <v>141</v>
      </c>
      <c r="J89">
        <f t="shared" si="2"/>
        <v>3</v>
      </c>
    </row>
    <row r="90" spans="1:10" x14ac:dyDescent="0.25">
      <c r="A90" t="s">
        <v>353</v>
      </c>
      <c r="B90" t="s">
        <v>466</v>
      </c>
      <c r="E90" t="s">
        <v>1191</v>
      </c>
      <c r="F90" t="s">
        <v>225</v>
      </c>
      <c r="H90" t="s">
        <v>141</v>
      </c>
      <c r="J90">
        <f t="shared" si="2"/>
        <v>3</v>
      </c>
    </row>
    <row r="91" spans="1:10" x14ac:dyDescent="0.25">
      <c r="A91" t="s">
        <v>353</v>
      </c>
      <c r="B91" t="s">
        <v>467</v>
      </c>
      <c r="E91" t="s">
        <v>1191</v>
      </c>
      <c r="F91" t="s">
        <v>227</v>
      </c>
      <c r="H91" t="s">
        <v>141</v>
      </c>
      <c r="J91">
        <f t="shared" si="2"/>
        <v>3</v>
      </c>
    </row>
    <row r="92" spans="1:10" x14ac:dyDescent="0.25">
      <c r="A92" t="s">
        <v>353</v>
      </c>
      <c r="B92" t="s">
        <v>468</v>
      </c>
      <c r="E92" t="s">
        <v>1184</v>
      </c>
      <c r="F92" t="s">
        <v>1165</v>
      </c>
      <c r="H92" t="s">
        <v>141</v>
      </c>
      <c r="J92">
        <f t="shared" si="2"/>
        <v>3</v>
      </c>
    </row>
    <row r="93" spans="1:10" x14ac:dyDescent="0.25">
      <c r="A93" t="s">
        <v>353</v>
      </c>
      <c r="B93" t="s">
        <v>469</v>
      </c>
      <c r="E93" t="s">
        <v>1184</v>
      </c>
      <c r="F93" t="s">
        <v>211</v>
      </c>
      <c r="H93" t="s">
        <v>141</v>
      </c>
      <c r="J93">
        <f t="shared" si="2"/>
        <v>3</v>
      </c>
    </row>
    <row r="94" spans="1:10" x14ac:dyDescent="0.25">
      <c r="A94" t="s">
        <v>1178</v>
      </c>
      <c r="B94" t="s">
        <v>473</v>
      </c>
      <c r="E94" t="s">
        <v>1184</v>
      </c>
      <c r="F94" t="s">
        <v>218</v>
      </c>
      <c r="H94" t="s">
        <v>141</v>
      </c>
      <c r="J94">
        <f t="shared" si="2"/>
        <v>3</v>
      </c>
    </row>
    <row r="95" spans="1:10" x14ac:dyDescent="0.25">
      <c r="A95" t="s">
        <v>1178</v>
      </c>
      <c r="B95" t="s">
        <v>474</v>
      </c>
      <c r="E95" t="s">
        <v>329</v>
      </c>
      <c r="F95" t="s">
        <v>521</v>
      </c>
      <c r="H95" t="s">
        <v>141</v>
      </c>
      <c r="J95">
        <f t="shared" si="2"/>
        <v>3</v>
      </c>
    </row>
    <row r="96" spans="1:10" x14ac:dyDescent="0.25">
      <c r="A96" t="s">
        <v>1178</v>
      </c>
      <c r="B96" t="s">
        <v>213</v>
      </c>
      <c r="E96" t="s">
        <v>329</v>
      </c>
      <c r="F96" t="s">
        <v>1165</v>
      </c>
      <c r="H96" t="s">
        <v>141</v>
      </c>
      <c r="J96">
        <f t="shared" si="2"/>
        <v>3</v>
      </c>
    </row>
    <row r="97" spans="1:10" x14ac:dyDescent="0.25">
      <c r="A97" t="s">
        <v>1178</v>
      </c>
      <c r="B97" t="s">
        <v>95</v>
      </c>
      <c r="E97" t="s">
        <v>329</v>
      </c>
      <c r="F97" t="s">
        <v>1167</v>
      </c>
      <c r="H97" t="s">
        <v>141</v>
      </c>
      <c r="J97">
        <f t="shared" si="2"/>
        <v>3</v>
      </c>
    </row>
    <row r="98" spans="1:10" x14ac:dyDescent="0.25">
      <c r="A98" t="s">
        <v>1178</v>
      </c>
      <c r="B98" t="s">
        <v>96</v>
      </c>
      <c r="E98" t="s">
        <v>329</v>
      </c>
      <c r="F98" t="s">
        <v>209</v>
      </c>
      <c r="H98" t="s">
        <v>141</v>
      </c>
      <c r="J98">
        <f t="shared" si="2"/>
        <v>3</v>
      </c>
    </row>
    <row r="99" spans="1:10" x14ac:dyDescent="0.25">
      <c r="A99" t="s">
        <v>1178</v>
      </c>
      <c r="B99" t="s">
        <v>215</v>
      </c>
      <c r="E99" t="s">
        <v>329</v>
      </c>
      <c r="F99" t="s">
        <v>1168</v>
      </c>
      <c r="H99" t="s">
        <v>141</v>
      </c>
      <c r="J99">
        <f t="shared" si="2"/>
        <v>3</v>
      </c>
    </row>
    <row r="100" spans="1:10" x14ac:dyDescent="0.25">
      <c r="A100" t="s">
        <v>1178</v>
      </c>
      <c r="B100" t="s">
        <v>413</v>
      </c>
      <c r="E100" t="s">
        <v>98</v>
      </c>
      <c r="F100" t="s">
        <v>138</v>
      </c>
      <c r="H100" t="s">
        <v>141</v>
      </c>
      <c r="J100">
        <f t="shared" si="2"/>
        <v>3</v>
      </c>
    </row>
    <row r="101" spans="1:10" x14ac:dyDescent="0.25">
      <c r="A101" t="s">
        <v>1178</v>
      </c>
      <c r="B101" t="s">
        <v>475</v>
      </c>
      <c r="E101" t="s">
        <v>98</v>
      </c>
      <c r="F101" t="s">
        <v>521</v>
      </c>
      <c r="H101" t="s">
        <v>141</v>
      </c>
      <c r="J101">
        <f t="shared" si="2"/>
        <v>3</v>
      </c>
    </row>
    <row r="102" spans="1:10" x14ac:dyDescent="0.25">
      <c r="A102" t="s">
        <v>1178</v>
      </c>
      <c r="B102" t="s">
        <v>217</v>
      </c>
      <c r="E102" t="s">
        <v>98</v>
      </c>
      <c r="F102" t="s">
        <v>1180</v>
      </c>
      <c r="H102" t="s">
        <v>141</v>
      </c>
      <c r="J102">
        <f t="shared" si="2"/>
        <v>3</v>
      </c>
    </row>
    <row r="103" spans="1:10" x14ac:dyDescent="0.25">
      <c r="A103" t="s">
        <v>1178</v>
      </c>
      <c r="B103" t="s">
        <v>414</v>
      </c>
    </row>
    <row r="104" spans="1:10" x14ac:dyDescent="0.25">
      <c r="A104" t="s">
        <v>1178</v>
      </c>
      <c r="B104" t="s">
        <v>476</v>
      </c>
    </row>
    <row r="105" spans="1:10" x14ac:dyDescent="0.25">
      <c r="A105" t="s">
        <v>1178</v>
      </c>
      <c r="B105" t="s">
        <v>219</v>
      </c>
    </row>
    <row r="106" spans="1:10" x14ac:dyDescent="0.25">
      <c r="A106" t="s">
        <v>1178</v>
      </c>
      <c r="B106" t="s">
        <v>1340</v>
      </c>
    </row>
    <row r="107" spans="1:10" x14ac:dyDescent="0.25">
      <c r="A107" t="s">
        <v>1178</v>
      </c>
      <c r="B107" t="s">
        <v>132</v>
      </c>
    </row>
    <row r="108" spans="1:10" x14ac:dyDescent="0.25">
      <c r="A108" t="s">
        <v>1178</v>
      </c>
      <c r="B108" t="s">
        <v>220</v>
      </c>
    </row>
    <row r="109" spans="1:10" x14ac:dyDescent="0.25">
      <c r="A109" t="s">
        <v>1178</v>
      </c>
      <c r="B109" t="s">
        <v>415</v>
      </c>
    </row>
    <row r="110" spans="1:10" x14ac:dyDescent="0.25">
      <c r="A110" t="s">
        <v>1178</v>
      </c>
      <c r="B110" t="s">
        <v>477</v>
      </c>
    </row>
    <row r="111" spans="1:10" x14ac:dyDescent="0.25">
      <c r="A111" t="s">
        <v>1178</v>
      </c>
      <c r="B111" t="s">
        <v>478</v>
      </c>
    </row>
    <row r="112" spans="1:10" x14ac:dyDescent="0.25">
      <c r="A112" t="s">
        <v>1178</v>
      </c>
      <c r="B112" t="s">
        <v>479</v>
      </c>
    </row>
    <row r="113" spans="1:2" x14ac:dyDescent="0.25">
      <c r="A113" t="s">
        <v>1178</v>
      </c>
      <c r="B113" t="s">
        <v>229</v>
      </c>
    </row>
    <row r="114" spans="1:2" x14ac:dyDescent="0.25">
      <c r="A114" t="s">
        <v>1178</v>
      </c>
      <c r="B114" t="s">
        <v>424</v>
      </c>
    </row>
    <row r="115" spans="1:2" x14ac:dyDescent="0.25">
      <c r="A115" t="s">
        <v>1178</v>
      </c>
      <c r="B115" t="s">
        <v>231</v>
      </c>
    </row>
    <row r="116" spans="1:2" x14ac:dyDescent="0.25">
      <c r="A116" t="s">
        <v>1178</v>
      </c>
      <c r="B116" t="s">
        <v>480</v>
      </c>
    </row>
    <row r="117" spans="1:2" x14ac:dyDescent="0.25">
      <c r="A117" t="s">
        <v>1178</v>
      </c>
      <c r="B117" t="s">
        <v>232</v>
      </c>
    </row>
    <row r="118" spans="1:2" x14ac:dyDescent="0.25">
      <c r="A118" t="s">
        <v>1178</v>
      </c>
      <c r="B118" t="s">
        <v>481</v>
      </c>
    </row>
    <row r="119" spans="1:2" x14ac:dyDescent="0.25">
      <c r="A119" t="s">
        <v>1178</v>
      </c>
      <c r="B119" t="s">
        <v>375</v>
      </c>
    </row>
    <row r="120" spans="1:2" x14ac:dyDescent="0.25">
      <c r="A120" t="s">
        <v>1178</v>
      </c>
      <c r="B120" t="s">
        <v>428</v>
      </c>
    </row>
    <row r="121" spans="1:2" x14ac:dyDescent="0.25">
      <c r="A121" t="s">
        <v>1178</v>
      </c>
      <c r="B121" t="s">
        <v>376</v>
      </c>
    </row>
    <row r="122" spans="1:2" x14ac:dyDescent="0.25">
      <c r="A122" t="s">
        <v>1178</v>
      </c>
      <c r="B122" t="s">
        <v>429</v>
      </c>
    </row>
    <row r="123" spans="1:2" x14ac:dyDescent="0.25">
      <c r="A123" t="s">
        <v>1178</v>
      </c>
      <c r="B123" t="s">
        <v>377</v>
      </c>
    </row>
    <row r="124" spans="1:2" x14ac:dyDescent="0.25">
      <c r="A124" t="s">
        <v>1178</v>
      </c>
      <c r="B124" t="s">
        <v>430</v>
      </c>
    </row>
    <row r="125" spans="1:2" x14ac:dyDescent="0.25">
      <c r="A125" t="s">
        <v>1178</v>
      </c>
      <c r="B125" t="s">
        <v>102</v>
      </c>
    </row>
    <row r="126" spans="1:2" x14ac:dyDescent="0.25">
      <c r="A126" t="s">
        <v>1178</v>
      </c>
      <c r="B126" t="s">
        <v>431</v>
      </c>
    </row>
    <row r="127" spans="1:2" x14ac:dyDescent="0.25">
      <c r="A127" t="s">
        <v>1178</v>
      </c>
      <c r="B127" t="s">
        <v>378</v>
      </c>
    </row>
    <row r="128" spans="1:2" x14ac:dyDescent="0.25">
      <c r="A128" t="s">
        <v>1178</v>
      </c>
      <c r="B128" t="s">
        <v>432</v>
      </c>
    </row>
    <row r="129" spans="1:3" x14ac:dyDescent="0.25">
      <c r="A129" t="s">
        <v>1178</v>
      </c>
      <c r="B129" t="s">
        <v>103</v>
      </c>
    </row>
    <row r="130" spans="1:3" x14ac:dyDescent="0.25">
      <c r="A130" t="s">
        <v>1178</v>
      </c>
      <c r="B130" t="s">
        <v>482</v>
      </c>
    </row>
    <row r="131" spans="1:3" x14ac:dyDescent="0.25">
      <c r="A131" t="s">
        <v>1178</v>
      </c>
      <c r="B131" t="s">
        <v>104</v>
      </c>
    </row>
    <row r="132" spans="1:3" x14ac:dyDescent="0.25">
      <c r="A132" t="s">
        <v>1178</v>
      </c>
      <c r="B132" t="s">
        <v>433</v>
      </c>
    </row>
    <row r="133" spans="1:3" x14ac:dyDescent="0.25">
      <c r="A133" t="s">
        <v>1178</v>
      </c>
      <c r="B133" t="s">
        <v>105</v>
      </c>
    </row>
    <row r="134" spans="1:3" x14ac:dyDescent="0.25">
      <c r="A134" t="s">
        <v>1178</v>
      </c>
      <c r="B134" t="s">
        <v>434</v>
      </c>
    </row>
    <row r="135" spans="1:3" x14ac:dyDescent="0.25">
      <c r="A135" t="s">
        <v>1178</v>
      </c>
      <c r="B135" t="s">
        <v>106</v>
      </c>
    </row>
    <row r="136" spans="1:3" x14ac:dyDescent="0.25">
      <c r="A136" t="s">
        <v>1178</v>
      </c>
      <c r="B136" t="s">
        <v>483</v>
      </c>
    </row>
    <row r="137" spans="1:3" x14ac:dyDescent="0.25">
      <c r="A137" t="s">
        <v>1178</v>
      </c>
      <c r="B137" t="s">
        <v>107</v>
      </c>
    </row>
    <row r="138" spans="1:3" x14ac:dyDescent="0.25">
      <c r="A138" t="s">
        <v>1178</v>
      </c>
      <c r="B138" t="s">
        <v>435</v>
      </c>
    </row>
    <row r="139" spans="1:3" x14ac:dyDescent="0.25">
      <c r="A139" t="s">
        <v>1178</v>
      </c>
      <c r="B139" t="s">
        <v>89</v>
      </c>
      <c r="C139" t="s">
        <v>410</v>
      </c>
    </row>
    <row r="140" spans="1:3" x14ac:dyDescent="0.25">
      <c r="A140" t="s">
        <v>1191</v>
      </c>
      <c r="B140" t="s">
        <v>209</v>
      </c>
    </row>
    <row r="141" spans="1:3" x14ac:dyDescent="0.25">
      <c r="A141" t="s">
        <v>1191</v>
      </c>
      <c r="B141" t="s">
        <v>524</v>
      </c>
    </row>
    <row r="142" spans="1:3" x14ac:dyDescent="0.25">
      <c r="A142" t="s">
        <v>1191</v>
      </c>
      <c r="B142" t="s">
        <v>486</v>
      </c>
    </row>
    <row r="143" spans="1:3" x14ac:dyDescent="0.25">
      <c r="A143" t="s">
        <v>1191</v>
      </c>
      <c r="B143" t="s">
        <v>221</v>
      </c>
    </row>
    <row r="144" spans="1:3" x14ac:dyDescent="0.25">
      <c r="A144" t="s">
        <v>1191</v>
      </c>
      <c r="B144" t="s">
        <v>225</v>
      </c>
    </row>
    <row r="145" spans="1:2" x14ac:dyDescent="0.25">
      <c r="A145" t="s">
        <v>1191</v>
      </c>
      <c r="B145" t="s">
        <v>228</v>
      </c>
    </row>
    <row r="146" spans="1:2" x14ac:dyDescent="0.25">
      <c r="A146" t="s">
        <v>1191</v>
      </c>
      <c r="B146" t="s">
        <v>76</v>
      </c>
    </row>
    <row r="147" spans="1:2" x14ac:dyDescent="0.25">
      <c r="A147" t="s">
        <v>1191</v>
      </c>
      <c r="B147" t="s">
        <v>233</v>
      </c>
    </row>
    <row r="148" spans="1:2" x14ac:dyDescent="0.25">
      <c r="A148" t="s">
        <v>1191</v>
      </c>
      <c r="B148" t="s">
        <v>78</v>
      </c>
    </row>
    <row r="149" spans="1:2" x14ac:dyDescent="0.25">
      <c r="A149" t="s">
        <v>1191</v>
      </c>
      <c r="B149" t="s">
        <v>373</v>
      </c>
    </row>
    <row r="150" spans="1:2" x14ac:dyDescent="0.25">
      <c r="A150" t="s">
        <v>1191</v>
      </c>
      <c r="B150" t="s">
        <v>374</v>
      </c>
    </row>
    <row r="151" spans="1:2" x14ac:dyDescent="0.25">
      <c r="A151" t="s">
        <v>1191</v>
      </c>
      <c r="B151" t="s">
        <v>378</v>
      </c>
    </row>
    <row r="152" spans="1:2" x14ac:dyDescent="0.25">
      <c r="A152" t="s">
        <v>1184</v>
      </c>
      <c r="B152" t="s">
        <v>1165</v>
      </c>
    </row>
    <row r="153" spans="1:2" x14ac:dyDescent="0.25">
      <c r="A153" t="s">
        <v>1184</v>
      </c>
      <c r="B153" t="s">
        <v>211</v>
      </c>
    </row>
    <row r="154" spans="1:2" x14ac:dyDescent="0.25">
      <c r="A154" t="s">
        <v>1184</v>
      </c>
      <c r="B154" t="s">
        <v>218</v>
      </c>
    </row>
    <row r="155" spans="1:2" x14ac:dyDescent="0.25">
      <c r="A155" t="s">
        <v>1184</v>
      </c>
      <c r="B155" t="s">
        <v>71</v>
      </c>
    </row>
    <row r="156" spans="1:2" x14ac:dyDescent="0.25">
      <c r="A156" t="s">
        <v>329</v>
      </c>
      <c r="B156" t="s">
        <v>521</v>
      </c>
    </row>
    <row r="157" spans="1:2" x14ac:dyDescent="0.25">
      <c r="A157" t="s">
        <v>329</v>
      </c>
      <c r="B157" t="s">
        <v>1165</v>
      </c>
    </row>
    <row r="158" spans="1:2" x14ac:dyDescent="0.25">
      <c r="A158" t="s">
        <v>329</v>
      </c>
      <c r="B158" t="s">
        <v>1167</v>
      </c>
    </row>
    <row r="159" spans="1:2" x14ac:dyDescent="0.25">
      <c r="A159" t="s">
        <v>329</v>
      </c>
      <c r="B159" t="s">
        <v>209</v>
      </c>
    </row>
    <row r="160" spans="1:2" x14ac:dyDescent="0.25">
      <c r="A160" t="s">
        <v>329</v>
      </c>
      <c r="B160" t="s">
        <v>1168</v>
      </c>
    </row>
    <row r="161" spans="1:3" x14ac:dyDescent="0.25">
      <c r="A161" t="s">
        <v>329</v>
      </c>
      <c r="B161" t="s">
        <v>216</v>
      </c>
    </row>
    <row r="162" spans="1:3" x14ac:dyDescent="0.25">
      <c r="A162" t="s">
        <v>98</v>
      </c>
      <c r="B162" t="s">
        <v>1179</v>
      </c>
    </row>
    <row r="163" spans="1:3" x14ac:dyDescent="0.25">
      <c r="A163" t="s">
        <v>98</v>
      </c>
      <c r="B163" t="s">
        <v>487</v>
      </c>
    </row>
    <row r="164" spans="1:3" x14ac:dyDescent="0.25">
      <c r="A164" t="s">
        <v>98</v>
      </c>
      <c r="B164" t="s">
        <v>1165</v>
      </c>
    </row>
    <row r="165" spans="1:3" x14ac:dyDescent="0.25">
      <c r="A165" t="s">
        <v>98</v>
      </c>
      <c r="B165" t="s">
        <v>1167</v>
      </c>
    </row>
    <row r="166" spans="1:3" x14ac:dyDescent="0.25">
      <c r="A166" t="s">
        <v>98</v>
      </c>
      <c r="B166" t="s">
        <v>210</v>
      </c>
    </row>
    <row r="167" spans="1:3" x14ac:dyDescent="0.25">
      <c r="A167" t="s">
        <v>98</v>
      </c>
      <c r="B167" t="s">
        <v>212</v>
      </c>
    </row>
    <row r="168" spans="1:3" x14ac:dyDescent="0.25">
      <c r="A168" t="s">
        <v>98</v>
      </c>
      <c r="B168" t="s">
        <v>452</v>
      </c>
      <c r="C168" t="s">
        <v>410</v>
      </c>
    </row>
    <row r="169" spans="1:3" x14ac:dyDescent="0.25">
      <c r="A169" t="s">
        <v>1039</v>
      </c>
      <c r="B169" t="s">
        <v>1040</v>
      </c>
    </row>
    <row r="170" spans="1:3" x14ac:dyDescent="0.25">
      <c r="A170" t="s">
        <v>1039</v>
      </c>
      <c r="B170" t="s">
        <v>486</v>
      </c>
    </row>
    <row r="171" spans="1:3" x14ac:dyDescent="0.25">
      <c r="A171" t="s">
        <v>1039</v>
      </c>
      <c r="B171" t="s">
        <v>1173</v>
      </c>
    </row>
    <row r="172" spans="1:3" x14ac:dyDescent="0.25">
      <c r="A172" t="s">
        <v>1039</v>
      </c>
      <c r="B172" t="s">
        <v>70</v>
      </c>
    </row>
    <row r="173" spans="1:3" x14ac:dyDescent="0.25">
      <c r="A173" t="s">
        <v>1039</v>
      </c>
      <c r="B173" t="s">
        <v>71</v>
      </c>
    </row>
    <row r="174" spans="1:3" x14ac:dyDescent="0.25">
      <c r="A174" t="s">
        <v>1039</v>
      </c>
      <c r="B174" t="s">
        <v>72</v>
      </c>
    </row>
    <row r="175" spans="1:3" x14ac:dyDescent="0.25">
      <c r="A175" t="s">
        <v>1039</v>
      </c>
      <c r="B175" t="s">
        <v>444</v>
      </c>
    </row>
    <row r="176" spans="1:3" x14ac:dyDescent="0.25">
      <c r="A176" t="s">
        <v>1039</v>
      </c>
      <c r="B176" t="s">
        <v>225</v>
      </c>
    </row>
    <row r="177" spans="1:2" x14ac:dyDescent="0.25">
      <c r="A177" t="s">
        <v>1039</v>
      </c>
      <c r="B177" t="s">
        <v>227</v>
      </c>
    </row>
    <row r="178" spans="1:2" x14ac:dyDescent="0.25">
      <c r="A178" t="s">
        <v>1039</v>
      </c>
      <c r="B178" t="s">
        <v>73</v>
      </c>
    </row>
    <row r="179" spans="1:2" x14ac:dyDescent="0.25">
      <c r="A179" t="s">
        <v>1039</v>
      </c>
      <c r="B179" t="s">
        <v>1041</v>
      </c>
    </row>
    <row r="180" spans="1:2" x14ac:dyDescent="0.25">
      <c r="A180" t="s">
        <v>1039</v>
      </c>
      <c r="B180" t="s">
        <v>75</v>
      </c>
    </row>
    <row r="181" spans="1:2" x14ac:dyDescent="0.25">
      <c r="A181" t="s">
        <v>1039</v>
      </c>
      <c r="B181" t="s">
        <v>76</v>
      </c>
    </row>
    <row r="182" spans="1:2" x14ac:dyDescent="0.25">
      <c r="A182" t="s">
        <v>1039</v>
      </c>
      <c r="B182" t="s">
        <v>79</v>
      </c>
    </row>
    <row r="183" spans="1:2" x14ac:dyDescent="0.25">
      <c r="A183" t="s">
        <v>1039</v>
      </c>
      <c r="B183" t="s">
        <v>80</v>
      </c>
    </row>
    <row r="184" spans="1:2" x14ac:dyDescent="0.25">
      <c r="A184" t="s">
        <v>1039</v>
      </c>
      <c r="B184" t="s">
        <v>1342</v>
      </c>
    </row>
    <row r="185" spans="1:2" x14ac:dyDescent="0.25">
      <c r="A185" t="s">
        <v>1039</v>
      </c>
      <c r="B185" t="s">
        <v>1042</v>
      </c>
    </row>
    <row r="186" spans="1:2" x14ac:dyDescent="0.25">
      <c r="A186" t="s">
        <v>1039</v>
      </c>
      <c r="B186" t="s">
        <v>1181</v>
      </c>
    </row>
    <row r="187" spans="1:2" x14ac:dyDescent="0.25">
      <c r="A187" t="s">
        <v>1039</v>
      </c>
      <c r="B187" t="s">
        <v>81</v>
      </c>
    </row>
    <row r="188" spans="1:2" x14ac:dyDescent="0.25">
      <c r="A188" t="s">
        <v>1039</v>
      </c>
      <c r="B188" t="s">
        <v>82</v>
      </c>
    </row>
    <row r="189" spans="1:2" x14ac:dyDescent="0.25">
      <c r="A189" t="s">
        <v>1039</v>
      </c>
      <c r="B189" t="s">
        <v>83</v>
      </c>
    </row>
    <row r="190" spans="1:2" x14ac:dyDescent="0.25">
      <c r="A190" t="s">
        <v>1039</v>
      </c>
      <c r="B190" t="s">
        <v>1043</v>
      </c>
    </row>
    <row r="191" spans="1:2" x14ac:dyDescent="0.25">
      <c r="A191" t="s">
        <v>1039</v>
      </c>
      <c r="B191" t="s">
        <v>85</v>
      </c>
    </row>
    <row r="192" spans="1:2" x14ac:dyDescent="0.25">
      <c r="A192" t="s">
        <v>1039</v>
      </c>
      <c r="B192" t="s">
        <v>87</v>
      </c>
    </row>
    <row r="193" spans="1:2" x14ac:dyDescent="0.25">
      <c r="A193" t="s">
        <v>1039</v>
      </c>
      <c r="B193" t="s">
        <v>492</v>
      </c>
    </row>
    <row r="194" spans="1:2" x14ac:dyDescent="0.25">
      <c r="A194" t="s">
        <v>1039</v>
      </c>
      <c r="B194" t="s">
        <v>658</v>
      </c>
    </row>
    <row r="195" spans="1:2" x14ac:dyDescent="0.25">
      <c r="A195" t="s">
        <v>1039</v>
      </c>
      <c r="B195" t="s">
        <v>88</v>
      </c>
    </row>
    <row r="196" spans="1:2" x14ac:dyDescent="0.25">
      <c r="A196" t="s">
        <v>1039</v>
      </c>
      <c r="B196" t="s">
        <v>89</v>
      </c>
    </row>
    <row r="197" spans="1:2" x14ac:dyDescent="0.25">
      <c r="A197" t="s">
        <v>1039</v>
      </c>
      <c r="B197" t="s">
        <v>90</v>
      </c>
    </row>
    <row r="198" spans="1:2" x14ac:dyDescent="0.25">
      <c r="A198" t="s">
        <v>1039</v>
      </c>
      <c r="B198" t="s">
        <v>1044</v>
      </c>
    </row>
    <row r="199" spans="1:2" x14ac:dyDescent="0.25">
      <c r="A199" t="s">
        <v>1039</v>
      </c>
      <c r="B199" t="s">
        <v>659</v>
      </c>
    </row>
    <row r="200" spans="1:2" x14ac:dyDescent="0.25">
      <c r="A200" t="s">
        <v>1039</v>
      </c>
      <c r="B200" t="s">
        <v>1161</v>
      </c>
    </row>
    <row r="201" spans="1:2" x14ac:dyDescent="0.25">
      <c r="A201" t="s">
        <v>1039</v>
      </c>
      <c r="B201" t="s">
        <v>92</v>
      </c>
    </row>
    <row r="202" spans="1:2" x14ac:dyDescent="0.25">
      <c r="A202" t="s">
        <v>1039</v>
      </c>
      <c r="B202" t="s">
        <v>1045</v>
      </c>
    </row>
    <row r="203" spans="1:2" x14ac:dyDescent="0.25">
      <c r="A203" t="s">
        <v>1039</v>
      </c>
      <c r="B203" t="s">
        <v>1046</v>
      </c>
    </row>
    <row r="204" spans="1:2" x14ac:dyDescent="0.25">
      <c r="A204" t="s">
        <v>1039</v>
      </c>
      <c r="B204" t="s">
        <v>1047</v>
      </c>
    </row>
    <row r="205" spans="1:2" x14ac:dyDescent="0.25">
      <c r="A205" t="s">
        <v>1039</v>
      </c>
      <c r="B205" t="s">
        <v>1048</v>
      </c>
    </row>
    <row r="206" spans="1:2" x14ac:dyDescent="0.25">
      <c r="A206" t="s">
        <v>1039</v>
      </c>
      <c r="B206" t="s">
        <v>1049</v>
      </c>
    </row>
    <row r="207" spans="1:2" x14ac:dyDescent="0.25">
      <c r="A207" t="s">
        <v>1039</v>
      </c>
      <c r="B207" t="s">
        <v>1050</v>
      </c>
    </row>
    <row r="208" spans="1:2" x14ac:dyDescent="0.25">
      <c r="A208" t="s">
        <v>1039</v>
      </c>
      <c r="B208" t="s">
        <v>1051</v>
      </c>
    </row>
    <row r="209" spans="1:2" x14ac:dyDescent="0.25">
      <c r="A209" t="s">
        <v>1039</v>
      </c>
      <c r="B209" t="s">
        <v>1052</v>
      </c>
    </row>
    <row r="210" spans="1:2" x14ac:dyDescent="0.25">
      <c r="A210" t="s">
        <v>1039</v>
      </c>
      <c r="B210" t="s">
        <v>1053</v>
      </c>
    </row>
    <row r="211" spans="1:2" x14ac:dyDescent="0.25">
      <c r="A211" t="s">
        <v>1039</v>
      </c>
      <c r="B211" t="s">
        <v>1054</v>
      </c>
    </row>
    <row r="212" spans="1:2" x14ac:dyDescent="0.25">
      <c r="A212" t="s">
        <v>1039</v>
      </c>
      <c r="B212" t="s">
        <v>1055</v>
      </c>
    </row>
    <row r="213" spans="1:2" x14ac:dyDescent="0.25">
      <c r="A213" t="s">
        <v>1039</v>
      </c>
      <c r="B213" t="s">
        <v>1056</v>
      </c>
    </row>
    <row r="214" spans="1:2" x14ac:dyDescent="0.25">
      <c r="A214" t="s">
        <v>1039</v>
      </c>
      <c r="B214" t="s">
        <v>1057</v>
      </c>
    </row>
    <row r="215" spans="1:2" x14ac:dyDescent="0.25">
      <c r="A215" t="s">
        <v>1039</v>
      </c>
      <c r="B215" t="s">
        <v>1058</v>
      </c>
    </row>
    <row r="216" spans="1:2" x14ac:dyDescent="0.25">
      <c r="A216" t="s">
        <v>1039</v>
      </c>
      <c r="B216" t="s">
        <v>1059</v>
      </c>
    </row>
    <row r="217" spans="1:2" x14ac:dyDescent="0.25">
      <c r="A217" t="s">
        <v>1039</v>
      </c>
      <c r="B217" t="s">
        <v>1060</v>
      </c>
    </row>
    <row r="218" spans="1:2" x14ac:dyDescent="0.25">
      <c r="A218" t="s">
        <v>1039</v>
      </c>
      <c r="B218" t="s">
        <v>1061</v>
      </c>
    </row>
    <row r="219" spans="1:2" x14ac:dyDescent="0.25">
      <c r="A219" t="s">
        <v>1039</v>
      </c>
      <c r="B219" t="s">
        <v>1062</v>
      </c>
    </row>
    <row r="220" spans="1:2" x14ac:dyDescent="0.25">
      <c r="A220" t="s">
        <v>1039</v>
      </c>
      <c r="B220" t="s">
        <v>1063</v>
      </c>
    </row>
    <row r="221" spans="1:2" x14ac:dyDescent="0.25">
      <c r="A221" t="s">
        <v>1039</v>
      </c>
      <c r="B221" t="s">
        <v>1064</v>
      </c>
    </row>
    <row r="222" spans="1:2" x14ac:dyDescent="0.25">
      <c r="A222" t="s">
        <v>1039</v>
      </c>
      <c r="B222" t="s">
        <v>1065</v>
      </c>
    </row>
    <row r="223" spans="1:2" x14ac:dyDescent="0.25">
      <c r="A223" t="s">
        <v>1039</v>
      </c>
      <c r="B223" t="s">
        <v>1066</v>
      </c>
    </row>
    <row r="224" spans="1:2" x14ac:dyDescent="0.25">
      <c r="A224" t="s">
        <v>1039</v>
      </c>
      <c r="B224" t="s">
        <v>1067</v>
      </c>
    </row>
    <row r="225" spans="1:2" x14ac:dyDescent="0.25">
      <c r="A225" t="s">
        <v>1039</v>
      </c>
      <c r="B225" t="s">
        <v>1068</v>
      </c>
    </row>
    <row r="226" spans="1:2" x14ac:dyDescent="0.25">
      <c r="A226" t="s">
        <v>1039</v>
      </c>
      <c r="B226" t="s">
        <v>1069</v>
      </c>
    </row>
    <row r="227" spans="1:2" x14ac:dyDescent="0.25">
      <c r="A227" t="s">
        <v>1039</v>
      </c>
      <c r="B227" t="s">
        <v>1070</v>
      </c>
    </row>
    <row r="228" spans="1:2" x14ac:dyDescent="0.25">
      <c r="A228" t="s">
        <v>1039</v>
      </c>
      <c r="B228" t="s">
        <v>1071</v>
      </c>
    </row>
    <row r="229" spans="1:2" x14ac:dyDescent="0.25">
      <c r="A229" t="s">
        <v>1039</v>
      </c>
      <c r="B229" t="s">
        <v>1072</v>
      </c>
    </row>
    <row r="230" spans="1:2" x14ac:dyDescent="0.25">
      <c r="A230" t="s">
        <v>1039</v>
      </c>
      <c r="B230" t="s">
        <v>1073</v>
      </c>
    </row>
    <row r="231" spans="1:2" x14ac:dyDescent="0.25">
      <c r="A231" t="s">
        <v>1039</v>
      </c>
      <c r="B231" t="s">
        <v>1074</v>
      </c>
    </row>
    <row r="232" spans="1:2" x14ac:dyDescent="0.25">
      <c r="A232" t="s">
        <v>1039</v>
      </c>
      <c r="B232" t="s">
        <v>1075</v>
      </c>
    </row>
    <row r="233" spans="1:2" x14ac:dyDescent="0.25">
      <c r="A233" t="s">
        <v>1039</v>
      </c>
      <c r="B233" t="s">
        <v>1076</v>
      </c>
    </row>
    <row r="234" spans="1:2" x14ac:dyDescent="0.25">
      <c r="A234" t="s">
        <v>1039</v>
      </c>
      <c r="B234" t="s">
        <v>1077</v>
      </c>
    </row>
    <row r="235" spans="1:2" x14ac:dyDescent="0.25">
      <c r="A235" t="s">
        <v>1039</v>
      </c>
      <c r="B235" t="s">
        <v>1078</v>
      </c>
    </row>
    <row r="236" spans="1:2" x14ac:dyDescent="0.25">
      <c r="A236" t="s">
        <v>1039</v>
      </c>
      <c r="B236" t="s">
        <v>1079</v>
      </c>
    </row>
    <row r="237" spans="1:2" x14ac:dyDescent="0.25">
      <c r="A237" t="s">
        <v>1039</v>
      </c>
      <c r="B237" t="s">
        <v>1080</v>
      </c>
    </row>
    <row r="238" spans="1:2" x14ac:dyDescent="0.25">
      <c r="A238" t="s">
        <v>1039</v>
      </c>
      <c r="B238" t="s">
        <v>1081</v>
      </c>
    </row>
    <row r="239" spans="1:2" x14ac:dyDescent="0.25">
      <c r="A239" t="s">
        <v>1039</v>
      </c>
      <c r="B239" t="s">
        <v>1082</v>
      </c>
    </row>
    <row r="240" spans="1:2" x14ac:dyDescent="0.25">
      <c r="A240" t="s">
        <v>1039</v>
      </c>
      <c r="B240" t="s">
        <v>1083</v>
      </c>
    </row>
    <row r="241" spans="1:2" x14ac:dyDescent="0.25">
      <c r="A241" t="s">
        <v>1039</v>
      </c>
      <c r="B241" t="s">
        <v>1084</v>
      </c>
    </row>
    <row r="242" spans="1:2" x14ac:dyDescent="0.25">
      <c r="A242" t="s">
        <v>1039</v>
      </c>
      <c r="B242" t="s">
        <v>1085</v>
      </c>
    </row>
    <row r="243" spans="1:2" x14ac:dyDescent="0.25">
      <c r="A243" t="s">
        <v>1039</v>
      </c>
      <c r="B243" t="s">
        <v>1086</v>
      </c>
    </row>
    <row r="244" spans="1:2" x14ac:dyDescent="0.25">
      <c r="A244" t="s">
        <v>1039</v>
      </c>
      <c r="B244" t="s">
        <v>1087</v>
      </c>
    </row>
    <row r="245" spans="1:2" x14ac:dyDescent="0.25">
      <c r="A245" t="s">
        <v>1039</v>
      </c>
      <c r="B245" t="s">
        <v>1088</v>
      </c>
    </row>
    <row r="246" spans="1:2" x14ac:dyDescent="0.25">
      <c r="A246" t="s">
        <v>1039</v>
      </c>
      <c r="B246" t="s">
        <v>1089</v>
      </c>
    </row>
    <row r="247" spans="1:2" x14ac:dyDescent="0.25">
      <c r="A247" t="s">
        <v>1039</v>
      </c>
      <c r="B247" t="s">
        <v>1090</v>
      </c>
    </row>
    <row r="248" spans="1:2" x14ac:dyDescent="0.25">
      <c r="A248" t="s">
        <v>1039</v>
      </c>
      <c r="B248" t="s">
        <v>1091</v>
      </c>
    </row>
    <row r="249" spans="1:2" x14ac:dyDescent="0.25">
      <c r="A249" t="s">
        <v>1039</v>
      </c>
      <c r="B249" t="s">
        <v>1092</v>
      </c>
    </row>
    <row r="250" spans="1:2" x14ac:dyDescent="0.25">
      <c r="A250" t="s">
        <v>1039</v>
      </c>
      <c r="B250" t="s">
        <v>1093</v>
      </c>
    </row>
    <row r="251" spans="1:2" x14ac:dyDescent="0.25">
      <c r="A251" t="s">
        <v>1039</v>
      </c>
      <c r="B251" t="s">
        <v>1094</v>
      </c>
    </row>
    <row r="252" spans="1:2" x14ac:dyDescent="0.25">
      <c r="A252" t="s">
        <v>1039</v>
      </c>
      <c r="B252" t="s">
        <v>1095</v>
      </c>
    </row>
    <row r="253" spans="1:2" x14ac:dyDescent="0.25">
      <c r="A253" t="s">
        <v>1039</v>
      </c>
      <c r="B253" t="s">
        <v>1096</v>
      </c>
    </row>
    <row r="254" spans="1:2" x14ac:dyDescent="0.25">
      <c r="A254" t="s">
        <v>1039</v>
      </c>
      <c r="B254" t="s">
        <v>1097</v>
      </c>
    </row>
    <row r="255" spans="1:2" x14ac:dyDescent="0.25">
      <c r="A255" t="s">
        <v>1039</v>
      </c>
      <c r="B255" t="s">
        <v>1098</v>
      </c>
    </row>
    <row r="256" spans="1:2" x14ac:dyDescent="0.25">
      <c r="A256" t="s">
        <v>1039</v>
      </c>
      <c r="B256" t="s">
        <v>1099</v>
      </c>
    </row>
    <row r="257" spans="1:2" x14ac:dyDescent="0.25">
      <c r="A257" t="s">
        <v>1039</v>
      </c>
      <c r="B257" t="s">
        <v>1100</v>
      </c>
    </row>
    <row r="258" spans="1:2" x14ac:dyDescent="0.25">
      <c r="A258" t="s">
        <v>1039</v>
      </c>
      <c r="B258" t="s">
        <v>1101</v>
      </c>
    </row>
    <row r="259" spans="1:2" x14ac:dyDescent="0.25">
      <c r="A259" t="s">
        <v>1039</v>
      </c>
      <c r="B259" t="s">
        <v>1102</v>
      </c>
    </row>
    <row r="260" spans="1:2" x14ac:dyDescent="0.25">
      <c r="A260" t="s">
        <v>1039</v>
      </c>
      <c r="B260" t="s">
        <v>1103</v>
      </c>
    </row>
    <row r="261" spans="1:2" x14ac:dyDescent="0.25">
      <c r="A261" t="s">
        <v>1039</v>
      </c>
      <c r="B261" t="s">
        <v>1104</v>
      </c>
    </row>
    <row r="262" spans="1:2" x14ac:dyDescent="0.25">
      <c r="A262" t="s">
        <v>1039</v>
      </c>
      <c r="B262" t="s">
        <v>1105</v>
      </c>
    </row>
    <row r="263" spans="1:2" x14ac:dyDescent="0.25">
      <c r="A263" t="s">
        <v>1039</v>
      </c>
      <c r="B263" t="s">
        <v>1106</v>
      </c>
    </row>
    <row r="264" spans="1:2" x14ac:dyDescent="0.25">
      <c r="A264" t="s">
        <v>1039</v>
      </c>
      <c r="B264" t="s">
        <v>1107</v>
      </c>
    </row>
    <row r="265" spans="1:2" x14ac:dyDescent="0.25">
      <c r="A265" t="s">
        <v>1039</v>
      </c>
      <c r="B265" t="s">
        <v>1108</v>
      </c>
    </row>
    <row r="266" spans="1:2" x14ac:dyDescent="0.25">
      <c r="A266" t="s">
        <v>1039</v>
      </c>
      <c r="B266" t="s">
        <v>1109</v>
      </c>
    </row>
    <row r="267" spans="1:2" x14ac:dyDescent="0.25">
      <c r="A267" t="s">
        <v>1039</v>
      </c>
      <c r="B267" t="s">
        <v>1110</v>
      </c>
    </row>
    <row r="268" spans="1:2" x14ac:dyDescent="0.25">
      <c r="A268" t="s">
        <v>1039</v>
      </c>
      <c r="B268" t="s">
        <v>1111</v>
      </c>
    </row>
    <row r="269" spans="1:2" x14ac:dyDescent="0.25">
      <c r="A269" t="s">
        <v>1039</v>
      </c>
      <c r="B269" t="s">
        <v>1112</v>
      </c>
    </row>
    <row r="270" spans="1:2" x14ac:dyDescent="0.25">
      <c r="A270" t="s">
        <v>1039</v>
      </c>
      <c r="B270" t="s">
        <v>1113</v>
      </c>
    </row>
    <row r="271" spans="1:2" x14ac:dyDescent="0.25">
      <c r="A271" t="s">
        <v>1039</v>
      </c>
      <c r="B271" t="s">
        <v>1114</v>
      </c>
    </row>
    <row r="272" spans="1:2" x14ac:dyDescent="0.25">
      <c r="A272" t="s">
        <v>1039</v>
      </c>
      <c r="B272" t="s">
        <v>1115</v>
      </c>
    </row>
    <row r="273" spans="1:2" x14ac:dyDescent="0.25">
      <c r="A273" t="s">
        <v>1039</v>
      </c>
      <c r="B273" t="s">
        <v>1116</v>
      </c>
    </row>
    <row r="274" spans="1:2" x14ac:dyDescent="0.25">
      <c r="A274" t="s">
        <v>1039</v>
      </c>
      <c r="B274" t="s">
        <v>1117</v>
      </c>
    </row>
    <row r="275" spans="1:2" x14ac:dyDescent="0.25">
      <c r="A275" t="s">
        <v>1039</v>
      </c>
      <c r="B275" t="s">
        <v>1118</v>
      </c>
    </row>
    <row r="276" spans="1:2" x14ac:dyDescent="0.25">
      <c r="A276" t="s">
        <v>1039</v>
      </c>
      <c r="B276" t="s">
        <v>1119</v>
      </c>
    </row>
    <row r="277" spans="1:2" x14ac:dyDescent="0.25">
      <c r="A277" t="s">
        <v>1039</v>
      </c>
      <c r="B277" t="s">
        <v>1120</v>
      </c>
    </row>
    <row r="278" spans="1:2" x14ac:dyDescent="0.25">
      <c r="A278" t="s">
        <v>1039</v>
      </c>
      <c r="B278" t="s">
        <v>1121</v>
      </c>
    </row>
    <row r="279" spans="1:2" x14ac:dyDescent="0.25">
      <c r="A279" t="s">
        <v>1039</v>
      </c>
      <c r="B279" t="s">
        <v>1122</v>
      </c>
    </row>
    <row r="280" spans="1:2" x14ac:dyDescent="0.25">
      <c r="A280" t="s">
        <v>1039</v>
      </c>
      <c r="B280" t="s">
        <v>1123</v>
      </c>
    </row>
    <row r="281" spans="1:2" x14ac:dyDescent="0.25">
      <c r="A281" t="s">
        <v>1039</v>
      </c>
      <c r="B281" t="s">
        <v>1124</v>
      </c>
    </row>
    <row r="282" spans="1:2" x14ac:dyDescent="0.25">
      <c r="A282" t="s">
        <v>1039</v>
      </c>
      <c r="B282" t="s">
        <v>1125</v>
      </c>
    </row>
    <row r="283" spans="1:2" x14ac:dyDescent="0.25">
      <c r="A283" t="s">
        <v>1039</v>
      </c>
      <c r="B283" t="s">
        <v>1126</v>
      </c>
    </row>
  </sheetData>
  <autoFilter ref="A1:C168"/>
  <customSheetViews>
    <customSheetView guid="{6C463F14-C8AA-495A-8FD2-4A264D8C6FE5}" showAutoFilter="1" showRuler="0">
      <selection activeCell="F3" sqref="F3:F4"/>
      <pageMargins left="0.75" right="0.75" top="1" bottom="1" header="0.5" footer="0.5"/>
      <headerFooter alignWithMargins="0"/>
      <autoFilter ref="B1:G1"/>
    </customSheetView>
  </customSheetViews>
  <phoneticPr fontId="3"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4"/>
  </sheetPr>
  <dimension ref="A1:Z28"/>
  <sheetViews>
    <sheetView showGridLines="0" topLeftCell="A22" zoomScaleNormal="100" workbookViewId="0">
      <selection activeCell="F19" sqref="F19"/>
    </sheetView>
  </sheetViews>
  <sheetFormatPr baseColWidth="10" defaultColWidth="9.140625" defaultRowHeight="15" x14ac:dyDescent="0.25"/>
  <cols>
    <col min="1" max="1" width="2.7109375" style="20" customWidth="1"/>
    <col min="2" max="2" width="4.7109375" style="20" customWidth="1"/>
    <col min="3" max="3" width="9.140625" style="20"/>
    <col min="4" max="4" width="133.7109375" style="20" customWidth="1"/>
    <col min="5" max="5" width="8.140625" style="20" customWidth="1"/>
    <col min="6" max="10" width="9.140625" style="20"/>
    <col min="11" max="26" width="9.140625" style="20" hidden="1" customWidth="1"/>
    <col min="27" max="16384" width="9.140625" style="20"/>
  </cols>
  <sheetData>
    <row r="1" spans="1:5" s="30" customFormat="1" ht="14.45" x14ac:dyDescent="0.3"/>
    <row r="2" spans="1:5" s="30" customFormat="1" ht="14.45" x14ac:dyDescent="0.3"/>
    <row r="3" spans="1:5" s="30" customFormat="1" ht="14.45" x14ac:dyDescent="0.3"/>
    <row r="4" spans="1:5" s="30" customFormat="1" ht="14.45" x14ac:dyDescent="0.3"/>
    <row r="5" spans="1:5" s="30" customFormat="1" ht="14.45" x14ac:dyDescent="0.3"/>
    <row r="6" spans="1:5" s="30" customFormat="1" ht="14.45" x14ac:dyDescent="0.3"/>
    <row r="7" spans="1:5" s="30" customFormat="1" ht="14.45" x14ac:dyDescent="0.3">
      <c r="B7" s="30" t="str">
        <f>"Project:  "&amp;BasicData!$E$13</f>
        <v>Project:  Energy Efficiency in Public Buildings (EEPB)</v>
      </c>
    </row>
    <row r="8" spans="1:5" s="30" customFormat="1" ht="14.45" hidden="1" x14ac:dyDescent="0.3"/>
    <row r="9" spans="1:5" s="30" customFormat="1" ht="14.45" hidden="1" x14ac:dyDescent="0.3"/>
    <row r="10" spans="1:5" s="71" customFormat="1" ht="21" x14ac:dyDescent="0.4">
      <c r="A10" s="30"/>
      <c r="B10" s="305" t="s">
        <v>1184</v>
      </c>
      <c r="C10" s="305"/>
      <c r="D10" s="305"/>
      <c r="E10" s="305"/>
    </row>
    <row r="11" spans="1:5" s="25" customFormat="1" ht="14.45" x14ac:dyDescent="0.3">
      <c r="A11" s="71"/>
      <c r="B11" s="320" t="s">
        <v>1436</v>
      </c>
      <c r="C11" s="320"/>
      <c r="D11" s="320"/>
      <c r="E11" s="320"/>
    </row>
    <row r="12" spans="1:5" s="25" customFormat="1" ht="14.45" x14ac:dyDescent="0.3">
      <c r="A12" s="71"/>
      <c r="B12" s="320" t="s">
        <v>663</v>
      </c>
      <c r="C12" s="320"/>
      <c r="D12" s="320"/>
      <c r="E12" s="320"/>
    </row>
    <row r="13" spans="1:5" s="25" customFormat="1" ht="14.45" x14ac:dyDescent="0.3">
      <c r="B13" s="31"/>
      <c r="C13" s="31"/>
      <c r="D13" s="31"/>
      <c r="E13" s="31"/>
    </row>
    <row r="14" spans="1:5" s="25" customFormat="1" ht="14.45" x14ac:dyDescent="0.3">
      <c r="B14" s="31"/>
      <c r="C14" s="31"/>
      <c r="D14" s="32" t="s">
        <v>1437</v>
      </c>
      <c r="E14" s="31"/>
    </row>
    <row r="15" spans="1:5" s="25" customFormat="1" ht="45" x14ac:dyDescent="0.25">
      <c r="B15" s="31"/>
      <c r="C15" s="31"/>
      <c r="D15" s="103" t="s">
        <v>1395</v>
      </c>
      <c r="E15" s="31"/>
    </row>
    <row r="16" spans="1:5" s="25" customFormat="1" ht="99" customHeight="1" x14ac:dyDescent="0.3">
      <c r="D16" s="121" t="s">
        <v>1553</v>
      </c>
    </row>
    <row r="17" spans="2:5" s="25" customFormat="1" ht="14.45" x14ac:dyDescent="0.3"/>
    <row r="18" spans="2:5" s="71" customFormat="1" ht="14.45" x14ac:dyDescent="0.3">
      <c r="B18" s="25"/>
      <c r="C18" s="72"/>
      <c r="D18" s="32" t="s">
        <v>1438</v>
      </c>
      <c r="E18" s="72"/>
    </row>
    <row r="19" spans="2:5" s="25" customFormat="1" ht="14.45" x14ac:dyDescent="0.3">
      <c r="B19" s="71"/>
      <c r="C19" s="33"/>
      <c r="D19" s="108" t="s">
        <v>1187</v>
      </c>
      <c r="E19" s="33"/>
    </row>
    <row r="20" spans="2:5" s="25" customFormat="1" ht="99" customHeight="1" x14ac:dyDescent="0.3">
      <c r="D20" s="121" t="s">
        <v>1554</v>
      </c>
    </row>
    <row r="21" spans="2:5" s="25" customFormat="1" ht="14.45" x14ac:dyDescent="0.3">
      <c r="D21" s="34"/>
    </row>
    <row r="22" spans="2:5" s="71" customFormat="1" ht="14.45" x14ac:dyDescent="0.3">
      <c r="B22" s="25"/>
      <c r="C22" s="72"/>
      <c r="D22" s="32" t="s">
        <v>1439</v>
      </c>
      <c r="E22" s="72"/>
    </row>
    <row r="23" spans="2:5" ht="14.45" x14ac:dyDescent="0.3">
      <c r="B23" s="71"/>
      <c r="C23" s="19"/>
      <c r="D23" s="108" t="s">
        <v>23</v>
      </c>
      <c r="E23" s="19"/>
    </row>
    <row r="24" spans="2:5" ht="99" customHeight="1" x14ac:dyDescent="0.25">
      <c r="C24" s="35"/>
      <c r="D24" s="121" t="s">
        <v>1545</v>
      </c>
      <c r="E24" s="35"/>
    </row>
    <row r="25" spans="2:5" ht="14.45" x14ac:dyDescent="0.3">
      <c r="C25" s="35"/>
      <c r="D25" s="35"/>
      <c r="E25" s="35"/>
    </row>
    <row r="26" spans="2:5" ht="14.45" x14ac:dyDescent="0.3">
      <c r="C26" s="35"/>
      <c r="D26" s="100" t="s">
        <v>550</v>
      </c>
      <c r="E26" s="35"/>
    </row>
    <row r="27" spans="2:5" ht="14.45" x14ac:dyDescent="0.3">
      <c r="D27" s="97" t="s">
        <v>1365</v>
      </c>
    </row>
    <row r="28" spans="2:5" ht="60" customHeight="1" x14ac:dyDescent="0.3">
      <c r="D28" s="130"/>
    </row>
  </sheetData>
  <sheetProtection password="CA59" sheet="1" objects="1" scenarios="1"/>
  <customSheetViews>
    <customSheetView guid="{6C463F14-C8AA-495A-8FD2-4A264D8C6FE5}" printArea="1" hiddenRows="1" showRuler="0">
      <pageMargins left="0.24" right="0.17" top="0.61" bottom="0.76" header="0.51181102362204722" footer="0.51181102362204722"/>
      <printOptions horizontalCentered="1"/>
      <pageSetup scale="85" orientation="landscape" verticalDpi="0" r:id="rId1"/>
      <headerFooter alignWithMargins="0">
        <oddFooter>&amp;RPage&amp;Pof&amp;N</oddFooter>
      </headerFooter>
    </customSheetView>
  </customSheetViews>
  <mergeCells count="3">
    <mergeCell ref="B10:E10"/>
    <mergeCell ref="B11:E11"/>
    <mergeCell ref="B12:E12"/>
  </mergeCells>
  <phoneticPr fontId="3" type="noConversion"/>
  <printOptions horizontalCentered="1"/>
  <pageMargins left="0.24" right="0.17" top="0.61" bottom="0.76" header="0.51181102362204722" footer="0.51181102362204722"/>
  <pageSetup scale="85" orientation="landscape" r:id="rId2"/>
  <headerFooter alignWithMargins="0">
    <oddFooter>&amp;RPage&amp;Pof&amp;N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4"/>
  </sheetPr>
  <dimension ref="A1:Z23"/>
  <sheetViews>
    <sheetView showGridLines="0" zoomScaleNormal="100" workbookViewId="0">
      <selection activeCell="D23" sqref="D23"/>
    </sheetView>
  </sheetViews>
  <sheetFormatPr baseColWidth="10" defaultColWidth="9.140625" defaultRowHeight="15" x14ac:dyDescent="0.25"/>
  <cols>
    <col min="1" max="1" width="2.7109375" style="30" customWidth="1"/>
    <col min="2" max="2" width="4.7109375" style="30" customWidth="1"/>
    <col min="3" max="3" width="30.140625" style="30" customWidth="1"/>
    <col min="4" max="4" width="117.28515625" style="30" customWidth="1"/>
    <col min="5" max="10" width="9.140625" style="30"/>
    <col min="11" max="26" width="9.140625" style="30" hidden="1" customWidth="1"/>
    <col min="27" max="16384" width="9.140625" style="30"/>
  </cols>
  <sheetData>
    <row r="1" spans="1:5" s="18" customFormat="1" ht="14.45" x14ac:dyDescent="0.3"/>
    <row r="2" spans="1:5" s="18" customFormat="1" ht="14.45" x14ac:dyDescent="0.3"/>
    <row r="3" spans="1:5" s="18" customFormat="1" ht="14.45" x14ac:dyDescent="0.3"/>
    <row r="4" spans="1:5" s="18" customFormat="1" ht="14.45" x14ac:dyDescent="0.3"/>
    <row r="5" spans="1:5" s="18" customFormat="1" ht="14.45" x14ac:dyDescent="0.3"/>
    <row r="6" spans="1:5" s="18" customFormat="1" ht="14.45" x14ac:dyDescent="0.3"/>
    <row r="7" spans="1:5" s="18" customFormat="1" ht="14.45" x14ac:dyDescent="0.3">
      <c r="B7" s="18" t="str">
        <f>"Project:  "&amp;BasicData!$E$13</f>
        <v>Project:  Energy Efficiency in Public Buildings (EEPB)</v>
      </c>
    </row>
    <row r="8" spans="1:5" s="18" customFormat="1" ht="14.45" x14ac:dyDescent="0.3"/>
    <row r="9" spans="1:5" s="18" customFormat="1" ht="14.45" x14ac:dyDescent="0.3"/>
    <row r="10" spans="1:5" s="71" customFormat="1" ht="21" x14ac:dyDescent="0.4">
      <c r="A10" s="18"/>
      <c r="B10" s="305" t="s">
        <v>329</v>
      </c>
      <c r="C10" s="305"/>
      <c r="D10" s="305"/>
      <c r="E10" s="305"/>
    </row>
    <row r="11" spans="1:5" s="20" customFormat="1" x14ac:dyDescent="0.25">
      <c r="A11" s="71"/>
      <c r="B11" s="320" t="s">
        <v>1129</v>
      </c>
      <c r="C11" s="320"/>
      <c r="D11" s="320"/>
      <c r="E11" s="320"/>
    </row>
    <row r="12" spans="1:5" s="20" customFormat="1" ht="14.45" x14ac:dyDescent="0.3">
      <c r="A12" s="71"/>
      <c r="B12" s="320" t="s">
        <v>663</v>
      </c>
      <c r="C12" s="320"/>
      <c r="D12" s="320"/>
      <c r="E12" s="320"/>
    </row>
    <row r="13" spans="1:5" s="20" customFormat="1" ht="14.45" x14ac:dyDescent="0.3">
      <c r="B13" s="341"/>
      <c r="C13" s="341"/>
      <c r="D13" s="341"/>
      <c r="E13" s="341"/>
    </row>
    <row r="14" spans="1:5" s="40" customFormat="1" ht="14.45" x14ac:dyDescent="0.3">
      <c r="B14" s="26"/>
      <c r="C14" s="27" t="s">
        <v>651</v>
      </c>
      <c r="D14" s="26"/>
      <c r="E14" s="26"/>
    </row>
    <row r="15" spans="1:5" s="40" customFormat="1" ht="90" customHeight="1" x14ac:dyDescent="0.3">
      <c r="B15" s="26"/>
      <c r="C15" s="28" t="s">
        <v>144</v>
      </c>
      <c r="D15" s="122" t="s">
        <v>1472</v>
      </c>
      <c r="E15" s="26"/>
    </row>
    <row r="16" spans="1:5" s="40" customFormat="1" ht="90" customHeight="1" x14ac:dyDescent="0.25">
      <c r="B16" s="26"/>
      <c r="C16" s="28" t="s">
        <v>145</v>
      </c>
      <c r="D16" s="122" t="s">
        <v>1472</v>
      </c>
      <c r="E16" s="26"/>
    </row>
    <row r="17" spans="2:5" s="40" customFormat="1" ht="90" customHeight="1" x14ac:dyDescent="0.25">
      <c r="B17" s="26"/>
      <c r="C17" s="28" t="s">
        <v>261</v>
      </c>
      <c r="D17" s="122" t="s">
        <v>1472</v>
      </c>
      <c r="E17" s="26"/>
    </row>
    <row r="18" spans="2:5" s="40" customFormat="1" ht="90" customHeight="1" x14ac:dyDescent="0.25">
      <c r="B18" s="26"/>
      <c r="C18" s="28" t="s">
        <v>146</v>
      </c>
      <c r="D18" s="122" t="s">
        <v>1472</v>
      </c>
      <c r="E18" s="26"/>
    </row>
    <row r="19" spans="2:5" s="40" customFormat="1" ht="90" customHeight="1" x14ac:dyDescent="0.25">
      <c r="B19" s="26"/>
      <c r="C19" s="29" t="s">
        <v>21</v>
      </c>
      <c r="D19" s="122" t="s">
        <v>1472</v>
      </c>
      <c r="E19" s="26"/>
    </row>
    <row r="20" spans="2:5" s="40" customFormat="1" x14ac:dyDescent="0.25">
      <c r="B20" s="26"/>
      <c r="C20" s="29"/>
      <c r="D20" s="29"/>
      <c r="E20" s="26"/>
    </row>
    <row r="21" spans="2:5" x14ac:dyDescent="0.25">
      <c r="D21" s="100" t="s">
        <v>550</v>
      </c>
    </row>
    <row r="22" spans="2:5" x14ac:dyDescent="0.25">
      <c r="D22" s="97" t="s">
        <v>1365</v>
      </c>
    </row>
    <row r="23" spans="2:5" ht="75" customHeight="1" x14ac:dyDescent="0.25">
      <c r="D23" s="130" t="s">
        <v>1472</v>
      </c>
    </row>
  </sheetData>
  <sheetProtection password="CA59" sheet="1" objects="1" scenarios="1"/>
  <customSheetViews>
    <customSheetView guid="{6C463F14-C8AA-495A-8FD2-4A264D8C6FE5}" printArea="1" showRuler="0">
      <pageMargins left="0.24" right="0.19" top="0.59" bottom="0.74" header="0.51181102362204722" footer="0.51181102362204722"/>
      <printOptions horizontalCentered="1"/>
      <pageSetup scale="85" orientation="landscape" verticalDpi="0" r:id="rId1"/>
      <headerFooter alignWithMargins="0">
        <oddFooter>&amp;RPage&amp;Pof&amp;N</oddFooter>
      </headerFooter>
    </customSheetView>
  </customSheetViews>
  <mergeCells count="4">
    <mergeCell ref="B10:E10"/>
    <mergeCell ref="B13:E13"/>
    <mergeCell ref="B11:E11"/>
    <mergeCell ref="B12:E12"/>
  </mergeCells>
  <phoneticPr fontId="3" type="noConversion"/>
  <printOptions horizontalCentered="1"/>
  <pageMargins left="0.24" right="0.19" top="0.59" bottom="0.74" header="0.51181102362204722" footer="0.51181102362204722"/>
  <pageSetup scale="85" orientation="landscape" r:id="rId2"/>
  <headerFooter alignWithMargins="0">
    <oddFooter>&amp;RPage&amp;Pof&amp;N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4"/>
  </sheetPr>
  <dimension ref="A1:Z25"/>
  <sheetViews>
    <sheetView showGridLines="0" topLeftCell="A19" zoomScaleNormal="100" workbookViewId="0">
      <selection activeCell="F25" sqref="F25"/>
    </sheetView>
  </sheetViews>
  <sheetFormatPr baseColWidth="10" defaultColWidth="9.140625" defaultRowHeight="15" x14ac:dyDescent="0.25"/>
  <cols>
    <col min="1" max="1" width="2.7109375" style="25" customWidth="1"/>
    <col min="2" max="2" width="4.7109375" style="25" customWidth="1"/>
    <col min="3" max="3" width="65.85546875" style="25" customWidth="1"/>
    <col min="4" max="4" width="7.85546875" style="25" customWidth="1"/>
    <col min="5" max="5" width="77" style="25" customWidth="1"/>
    <col min="6" max="10" width="9.140625" style="25"/>
    <col min="11" max="26" width="9.140625" style="25" hidden="1" customWidth="1"/>
    <col min="27" max="16384" width="9.140625" style="25"/>
  </cols>
  <sheetData>
    <row r="1" spans="1:11" s="18" customFormat="1" ht="14.45" x14ac:dyDescent="0.3"/>
    <row r="2" spans="1:11" s="18" customFormat="1" ht="14.45" x14ac:dyDescent="0.3"/>
    <row r="3" spans="1:11" s="18" customFormat="1" ht="14.45" x14ac:dyDescent="0.3"/>
    <row r="4" spans="1:11" s="18" customFormat="1" ht="14.45" x14ac:dyDescent="0.3"/>
    <row r="5" spans="1:11" s="18" customFormat="1" ht="14.45" x14ac:dyDescent="0.3"/>
    <row r="6" spans="1:11" s="18" customFormat="1" ht="14.45" x14ac:dyDescent="0.3"/>
    <row r="7" spans="1:11" s="18" customFormat="1" ht="14.45" x14ac:dyDescent="0.3">
      <c r="B7" s="18" t="str">
        <f>"Project:  "&amp;BasicData!$E$13</f>
        <v>Project:  Energy Efficiency in Public Buildings (EEPB)</v>
      </c>
    </row>
    <row r="8" spans="1:11" s="18" customFormat="1" ht="14.45" x14ac:dyDescent="0.3"/>
    <row r="9" spans="1:11" s="18" customFormat="1" ht="14.45" x14ac:dyDescent="0.3"/>
    <row r="10" spans="1:11" s="71" customFormat="1" ht="21" x14ac:dyDescent="0.4">
      <c r="A10" s="18"/>
      <c r="B10" s="305" t="s">
        <v>1286</v>
      </c>
      <c r="C10" s="305"/>
      <c r="D10" s="305"/>
      <c r="E10" s="305"/>
      <c r="F10" s="305"/>
      <c r="K10" s="18" t="s">
        <v>53</v>
      </c>
    </row>
    <row r="11" spans="1:11" s="71" customFormat="1" ht="27.75" customHeight="1" x14ac:dyDescent="0.25">
      <c r="A11" s="18"/>
      <c r="B11" s="319" t="s">
        <v>1440</v>
      </c>
      <c r="C11" s="320"/>
      <c r="D11" s="320"/>
      <c r="E11" s="320"/>
      <c r="F11" s="320"/>
      <c r="K11" s="18" t="s">
        <v>54</v>
      </c>
    </row>
    <row r="12" spans="1:11" s="20" customFormat="1" ht="14.45" x14ac:dyDescent="0.3">
      <c r="A12" s="71"/>
      <c r="B12" s="19"/>
      <c r="C12" s="19"/>
      <c r="D12" s="19"/>
      <c r="E12" s="19"/>
      <c r="K12" s="93" t="s">
        <v>900</v>
      </c>
    </row>
    <row r="13" spans="1:11" s="20" customFormat="1" ht="14.45" x14ac:dyDescent="0.3">
      <c r="B13" s="22"/>
      <c r="D13" s="111" t="s">
        <v>899</v>
      </c>
      <c r="E13" s="141" t="s">
        <v>54</v>
      </c>
      <c r="K13" s="20" t="s">
        <v>901</v>
      </c>
    </row>
    <row r="14" spans="1:11" s="20" customFormat="1" ht="78" customHeight="1" x14ac:dyDescent="0.3">
      <c r="B14" s="22"/>
      <c r="C14" s="22"/>
      <c r="D14" s="111" t="s">
        <v>532</v>
      </c>
      <c r="E14" s="122" t="s">
        <v>1472</v>
      </c>
    </row>
    <row r="15" spans="1:11" s="20" customFormat="1" ht="14.45" x14ac:dyDescent="0.3">
      <c r="B15" s="22"/>
      <c r="C15" s="22"/>
      <c r="D15" s="22"/>
      <c r="E15" s="22"/>
    </row>
    <row r="16" spans="1:11" s="20" customFormat="1" ht="14.45" x14ac:dyDescent="0.3">
      <c r="B16" s="22"/>
      <c r="C16" s="23" t="s">
        <v>22</v>
      </c>
      <c r="D16" s="141" t="s">
        <v>54</v>
      </c>
      <c r="E16" s="19"/>
    </row>
    <row r="17" spans="1:6" s="20" customFormat="1" ht="28.9" x14ac:dyDescent="0.3">
      <c r="B17" s="22"/>
      <c r="C17" s="23" t="s">
        <v>902</v>
      </c>
      <c r="D17" s="141" t="s">
        <v>54</v>
      </c>
      <c r="E17" s="19"/>
    </row>
    <row r="18" spans="1:6" s="20" customFormat="1" ht="78.75" customHeight="1" x14ac:dyDescent="0.3">
      <c r="B18" s="22"/>
      <c r="C18" s="112"/>
      <c r="D18" s="111" t="s">
        <v>903</v>
      </c>
      <c r="E18" s="122" t="s">
        <v>1472</v>
      </c>
    </row>
    <row r="19" spans="1:6" s="20" customFormat="1" ht="14.45" x14ac:dyDescent="0.3">
      <c r="B19" s="22"/>
      <c r="C19" s="22"/>
      <c r="D19" s="22"/>
      <c r="E19" s="22"/>
      <c r="F19" s="22"/>
    </row>
    <row r="20" spans="1:6" s="20" customFormat="1" ht="120" x14ac:dyDescent="0.25">
      <c r="B20" s="22"/>
      <c r="C20" s="15" t="s">
        <v>1272</v>
      </c>
      <c r="D20" s="21"/>
      <c r="E20" s="122" t="s">
        <v>1546</v>
      </c>
    </row>
    <row r="21" spans="1:6" ht="14.45" x14ac:dyDescent="0.3">
      <c r="A21" s="20"/>
      <c r="B21" s="20"/>
      <c r="C21" s="19"/>
      <c r="D21" s="19"/>
      <c r="E21" s="19"/>
      <c r="F21" s="20"/>
    </row>
    <row r="22" spans="1:6" ht="14.45" x14ac:dyDescent="0.3">
      <c r="B22" s="20"/>
      <c r="C22" s="24"/>
      <c r="D22" s="24"/>
      <c r="E22" s="24"/>
    </row>
    <row r="23" spans="1:6" ht="14.45" x14ac:dyDescent="0.3">
      <c r="C23" s="100" t="s">
        <v>1394</v>
      </c>
    </row>
    <row r="24" spans="1:6" ht="14.45" x14ac:dyDescent="0.3">
      <c r="C24" s="97" t="s">
        <v>1365</v>
      </c>
    </row>
    <row r="25" spans="1:6" ht="75" customHeight="1" x14ac:dyDescent="0.3">
      <c r="C25" s="336" t="s">
        <v>1547</v>
      </c>
      <c r="D25" s="334"/>
      <c r="E25" s="335"/>
    </row>
  </sheetData>
  <sheetProtection password="CA59" sheet="1" objects="1" scenarios="1"/>
  <customSheetViews>
    <customSheetView guid="{6C463F14-C8AA-495A-8FD2-4A264D8C6FE5}" showRuler="0">
      <pageMargins left="0.75" right="0.75" top="1" bottom="1" header="0.5" footer="0.5"/>
      <pageSetup orientation="portrait" verticalDpi="0" r:id="rId1"/>
      <headerFooter alignWithMargins="0"/>
    </customSheetView>
  </customSheetViews>
  <mergeCells count="3">
    <mergeCell ref="B11:F11"/>
    <mergeCell ref="B10:F10"/>
    <mergeCell ref="C25:E25"/>
  </mergeCells>
  <phoneticPr fontId="3" type="noConversion"/>
  <dataValidations count="2">
    <dataValidation type="list" allowBlank="1" showInputMessage="1" showErrorMessage="1" sqref="E13">
      <formula1>$K$10:$K$13</formula1>
    </dataValidation>
    <dataValidation type="list" allowBlank="1" showInputMessage="1" showErrorMessage="1" sqref="D16:D17">
      <formula1>$K$10:$K$11</formula1>
    </dataValidation>
  </dataValidations>
  <pageMargins left="0.75" right="0.75" top="1" bottom="1" header="0.5" footer="0.5"/>
  <pageSetup orientation="portrait"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10"/>
  </sheetPr>
  <dimension ref="B7:Z62"/>
  <sheetViews>
    <sheetView showGridLines="0" zoomScaleNormal="100" workbookViewId="0">
      <selection activeCell="C32" sqref="C32"/>
    </sheetView>
  </sheetViews>
  <sheetFormatPr baseColWidth="10" defaultColWidth="9.140625" defaultRowHeight="15" x14ac:dyDescent="0.25"/>
  <cols>
    <col min="1" max="1" width="2.7109375" style="18" customWidth="1"/>
    <col min="2" max="2" width="4.42578125" style="18" customWidth="1"/>
    <col min="3" max="3" width="149.85546875" style="18" customWidth="1"/>
    <col min="4" max="4" width="3.140625" style="18" customWidth="1"/>
    <col min="5" max="10" width="9.140625" style="18"/>
    <col min="11" max="26" width="9.140625" style="18" hidden="1" customWidth="1"/>
    <col min="27" max="16384" width="9.140625" style="18"/>
  </cols>
  <sheetData>
    <row r="7" spans="2:3" ht="14.45" x14ac:dyDescent="0.3">
      <c r="B7" s="18" t="str">
        <f>"Project:  "&amp;BasicData!$E$13</f>
        <v>Project:  Energy Efficiency in Public Buildings (EEPB)</v>
      </c>
    </row>
    <row r="10" spans="2:3" ht="21" customHeight="1" x14ac:dyDescent="0.4">
      <c r="B10" s="342" t="s">
        <v>494</v>
      </c>
      <c r="C10" s="342"/>
    </row>
    <row r="11" spans="2:3" ht="48" customHeight="1" x14ac:dyDescent="0.3">
      <c r="B11" s="319" t="s">
        <v>495</v>
      </c>
      <c r="C11" s="319"/>
    </row>
    <row r="12" spans="2:3" s="200" customFormat="1" ht="14.45" x14ac:dyDescent="0.3"/>
    <row r="13" spans="2:3" ht="18" x14ac:dyDescent="0.35">
      <c r="C13" s="201" t="s">
        <v>496</v>
      </c>
    </row>
    <row r="15" spans="2:3" ht="30" x14ac:dyDescent="0.25">
      <c r="C15" s="99" t="s">
        <v>497</v>
      </c>
    </row>
    <row r="17" spans="3:3" ht="60" x14ac:dyDescent="0.25">
      <c r="C17" s="99" t="s">
        <v>498</v>
      </c>
    </row>
    <row r="19" spans="3:3" ht="105" x14ac:dyDescent="0.25">
      <c r="C19" s="99" t="s">
        <v>499</v>
      </c>
    </row>
    <row r="21" spans="3:3" ht="18.75" x14ac:dyDescent="0.3">
      <c r="C21" s="201" t="s">
        <v>1452</v>
      </c>
    </row>
    <row r="23" spans="3:3" x14ac:dyDescent="0.25">
      <c r="C23" s="18" t="s">
        <v>1453</v>
      </c>
    </row>
    <row r="24" spans="3:3" x14ac:dyDescent="0.25">
      <c r="C24" s="18" t="s">
        <v>1454</v>
      </c>
    </row>
    <row r="25" spans="3:3" x14ac:dyDescent="0.25">
      <c r="C25" s="202" t="s">
        <v>1455</v>
      </c>
    </row>
    <row r="26" spans="3:3" x14ac:dyDescent="0.25">
      <c r="C26" s="18" t="s">
        <v>1456</v>
      </c>
    </row>
    <row r="27" spans="3:3" x14ac:dyDescent="0.25">
      <c r="C27" s="202" t="s">
        <v>1457</v>
      </c>
    </row>
    <row r="30" spans="3:3" ht="18.75" x14ac:dyDescent="0.3">
      <c r="C30" s="201" t="s">
        <v>1458</v>
      </c>
    </row>
    <row r="32" spans="3:3" ht="15.75" x14ac:dyDescent="0.25">
      <c r="C32" s="203" t="s">
        <v>1459</v>
      </c>
    </row>
    <row r="34" spans="3:3" ht="45" x14ac:dyDescent="0.25">
      <c r="C34" s="99" t="s">
        <v>1460</v>
      </c>
    </row>
    <row r="36" spans="3:3" ht="30" x14ac:dyDescent="0.25">
      <c r="C36" s="99" t="s">
        <v>1461</v>
      </c>
    </row>
    <row r="38" spans="3:3" ht="30" x14ac:dyDescent="0.25">
      <c r="C38" s="99" t="s">
        <v>1462</v>
      </c>
    </row>
    <row r="40" spans="3:3" ht="15.75" x14ac:dyDescent="0.25">
      <c r="C40" s="203" t="s">
        <v>1463</v>
      </c>
    </row>
    <row r="42" spans="3:3" ht="60" x14ac:dyDescent="0.25">
      <c r="C42" s="99" t="s">
        <v>1464</v>
      </c>
    </row>
    <row r="43" spans="3:3" ht="60" x14ac:dyDescent="0.25">
      <c r="C43" s="99" t="s">
        <v>1465</v>
      </c>
    </row>
    <row r="44" spans="3:3" ht="75" x14ac:dyDescent="0.25">
      <c r="C44" s="99" t="s">
        <v>394</v>
      </c>
    </row>
    <row r="45" spans="3:3" ht="30" x14ac:dyDescent="0.25">
      <c r="C45" s="99" t="s">
        <v>1462</v>
      </c>
    </row>
    <row r="48" spans="3:3" ht="18.75" x14ac:dyDescent="0.3">
      <c r="C48" s="201" t="s">
        <v>395</v>
      </c>
    </row>
    <row r="50" spans="3:3" x14ac:dyDescent="0.25">
      <c r="C50" s="99" t="s">
        <v>396</v>
      </c>
    </row>
    <row r="51" spans="3:3" x14ac:dyDescent="0.25">
      <c r="C51" s="202" t="s">
        <v>554</v>
      </c>
    </row>
    <row r="52" spans="3:3" ht="30" x14ac:dyDescent="0.25">
      <c r="C52" s="99" t="s">
        <v>563</v>
      </c>
    </row>
    <row r="54" spans="3:3" x14ac:dyDescent="0.25">
      <c r="C54" s="99" t="s">
        <v>564</v>
      </c>
    </row>
    <row r="56" spans="3:3" ht="30" x14ac:dyDescent="0.25">
      <c r="C56" s="204" t="s">
        <v>565</v>
      </c>
    </row>
    <row r="58" spans="3:3" ht="30" x14ac:dyDescent="0.25">
      <c r="C58" s="204" t="s">
        <v>566</v>
      </c>
    </row>
    <row r="60" spans="3:3" x14ac:dyDescent="0.25">
      <c r="C60" s="204" t="s">
        <v>567</v>
      </c>
    </row>
    <row r="62" spans="3:3" ht="15.75" x14ac:dyDescent="0.25">
      <c r="C62" s="205" t="s">
        <v>568</v>
      </c>
    </row>
  </sheetData>
  <sheetProtection password="CA59" sheet="1" objects="1" scenarios="1"/>
  <mergeCells count="2">
    <mergeCell ref="B10:C10"/>
    <mergeCell ref="B11:C11"/>
  </mergeCells>
  <phoneticPr fontId="3" type="noConversion"/>
  <hyperlinks>
    <hyperlink ref="C25" r:id="rId1"/>
    <hyperlink ref="C27" r:id="rId2"/>
    <hyperlink ref="C51" r:id="rId3"/>
    <hyperlink ref="C62" r:id="rId4"/>
  </hyperlinks>
  <pageMargins left="0.75" right="0.75" top="1" bottom="1" header="0.5" footer="0.5"/>
  <pageSetup orientation="portrait" r:id="rId5"/>
  <headerFooter alignWithMargins="0"/>
  <drawing r:id="rId6"/>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indexed="10"/>
  </sheetPr>
  <dimension ref="B7:Z180"/>
  <sheetViews>
    <sheetView showGridLines="0" zoomScaleNormal="100" workbookViewId="0"/>
  </sheetViews>
  <sheetFormatPr baseColWidth="10" defaultColWidth="9.140625" defaultRowHeight="15" x14ac:dyDescent="0.25"/>
  <cols>
    <col min="1" max="1" width="2.7109375" style="18" customWidth="1"/>
    <col min="2" max="2" width="4.42578125" style="18" customWidth="1"/>
    <col min="3" max="3" width="100" style="18" customWidth="1"/>
    <col min="4" max="4" width="49.42578125" style="18" customWidth="1"/>
    <col min="5" max="5" width="3.140625" style="18" customWidth="1"/>
    <col min="6" max="10" width="9.140625" style="18"/>
    <col min="11" max="26" width="9.140625" style="18" hidden="1" customWidth="1"/>
    <col min="27" max="16384" width="9.140625" style="18"/>
  </cols>
  <sheetData>
    <row r="7" spans="2:11" ht="14.45" x14ac:dyDescent="0.3">
      <c r="B7" s="18" t="str">
        <f>"Project:  "&amp;BasicData!$E$13</f>
        <v>Project:  Energy Efficiency in Public Buildings (EEPB)</v>
      </c>
    </row>
    <row r="10" spans="2:11" ht="21" x14ac:dyDescent="0.4">
      <c r="B10" s="305" t="s">
        <v>569</v>
      </c>
      <c r="C10" s="305"/>
      <c r="D10" s="305"/>
    </row>
    <row r="11" spans="2:11" ht="15" customHeight="1" x14ac:dyDescent="0.3">
      <c r="B11" s="320" t="s">
        <v>663</v>
      </c>
      <c r="C11" s="320"/>
      <c r="D11" s="320"/>
    </row>
    <row r="12" spans="2:11" s="200" customFormat="1" ht="14.45" x14ac:dyDescent="0.3"/>
    <row r="13" spans="2:11" s="200" customFormat="1" ht="14.45" x14ac:dyDescent="0.3"/>
    <row r="14" spans="2:11" s="200" customFormat="1" ht="14.45" x14ac:dyDescent="0.3">
      <c r="C14" s="200" t="s">
        <v>570</v>
      </c>
      <c r="D14" s="206" t="s">
        <v>571</v>
      </c>
      <c r="K14" s="207" t="s">
        <v>571</v>
      </c>
    </row>
    <row r="15" spans="2:11" s="200" customFormat="1" thickBot="1" x14ac:dyDescent="0.35">
      <c r="K15" s="207" t="s">
        <v>572</v>
      </c>
    </row>
    <row r="16" spans="2:11" s="200" customFormat="1" thickBot="1" x14ac:dyDescent="0.35">
      <c r="C16" s="345" t="s">
        <v>573</v>
      </c>
      <c r="D16" s="346"/>
      <c r="K16" s="207" t="s">
        <v>574</v>
      </c>
    </row>
    <row r="17" spans="3:18" s="200" customFormat="1" ht="138.75" customHeight="1" x14ac:dyDescent="0.3">
      <c r="C17" s="347" t="s">
        <v>575</v>
      </c>
      <c r="D17" s="348"/>
    </row>
    <row r="18" spans="3:18" s="200" customFormat="1" x14ac:dyDescent="0.25">
      <c r="C18" s="208" t="s">
        <v>576</v>
      </c>
      <c r="D18" s="209"/>
    </row>
    <row r="19" spans="3:18" s="200" customFormat="1" x14ac:dyDescent="0.25">
      <c r="C19" s="349" t="s">
        <v>1455</v>
      </c>
      <c r="D19" s="350"/>
    </row>
    <row r="20" spans="3:18" s="200" customFormat="1" x14ac:dyDescent="0.25">
      <c r="C20" s="208" t="s">
        <v>577</v>
      </c>
      <c r="D20" s="210"/>
    </row>
    <row r="21" spans="3:18" s="200" customFormat="1" x14ac:dyDescent="0.25">
      <c r="C21" s="349" t="s">
        <v>578</v>
      </c>
      <c r="D21" s="350"/>
    </row>
    <row r="22" spans="3:18" s="200" customFormat="1" ht="28.5" customHeight="1" thickBot="1" x14ac:dyDescent="0.3">
      <c r="C22" s="343" t="s">
        <v>579</v>
      </c>
      <c r="D22" s="344"/>
    </row>
    <row r="23" spans="3:18" s="200" customFormat="1" ht="15.75" thickBot="1" x14ac:dyDescent="0.3">
      <c r="C23" s="211"/>
    </row>
    <row r="24" spans="3:18" s="200" customFormat="1" ht="45" x14ac:dyDescent="0.25">
      <c r="C24" s="212" t="s">
        <v>580</v>
      </c>
      <c r="D24" s="213" t="s">
        <v>581</v>
      </c>
      <c r="K24" s="200" t="s">
        <v>53</v>
      </c>
      <c r="L24" s="200" t="s">
        <v>582</v>
      </c>
      <c r="M24" s="200" t="s">
        <v>583</v>
      </c>
      <c r="N24" s="200" t="s">
        <v>583</v>
      </c>
      <c r="O24" s="200" t="s">
        <v>583</v>
      </c>
      <c r="P24" s="200" t="s">
        <v>583</v>
      </c>
      <c r="Q24" s="200" t="s">
        <v>583</v>
      </c>
      <c r="R24" s="84" t="s">
        <v>583</v>
      </c>
    </row>
    <row r="25" spans="3:18" s="200" customFormat="1" x14ac:dyDescent="0.25">
      <c r="C25" s="214" t="s">
        <v>584</v>
      </c>
      <c r="D25" s="215" t="s">
        <v>634</v>
      </c>
      <c r="L25" s="200" t="s">
        <v>585</v>
      </c>
      <c r="M25" s="200" t="s">
        <v>586</v>
      </c>
      <c r="N25" s="200" t="s">
        <v>587</v>
      </c>
      <c r="O25" s="200" t="s">
        <v>588</v>
      </c>
      <c r="P25" s="200" t="s">
        <v>589</v>
      </c>
      <c r="Q25" s="200" t="s">
        <v>589</v>
      </c>
      <c r="R25" s="84" t="s">
        <v>588</v>
      </c>
    </row>
    <row r="26" spans="3:18" s="200" customFormat="1" x14ac:dyDescent="0.25">
      <c r="C26" s="214" t="s">
        <v>590</v>
      </c>
      <c r="D26" s="215">
        <v>3901</v>
      </c>
      <c r="L26" s="200" t="s">
        <v>909</v>
      </c>
      <c r="M26" s="200" t="s">
        <v>910</v>
      </c>
      <c r="N26" s="200" t="s">
        <v>911</v>
      </c>
      <c r="O26" s="200" t="s">
        <v>912</v>
      </c>
      <c r="P26" s="200" t="s">
        <v>913</v>
      </c>
      <c r="Q26" s="200" t="s">
        <v>914</v>
      </c>
      <c r="R26" s="84" t="s">
        <v>915</v>
      </c>
    </row>
    <row r="27" spans="3:18" s="200" customFormat="1" x14ac:dyDescent="0.25">
      <c r="C27" s="214" t="s">
        <v>916</v>
      </c>
      <c r="D27" s="215">
        <v>4244</v>
      </c>
      <c r="L27" s="200" t="s">
        <v>917</v>
      </c>
      <c r="M27" s="200" t="s">
        <v>918</v>
      </c>
      <c r="N27" s="200" t="s">
        <v>919</v>
      </c>
      <c r="O27" s="200" t="s">
        <v>920</v>
      </c>
      <c r="P27" s="200" t="s">
        <v>921</v>
      </c>
      <c r="Q27" s="200" t="s">
        <v>922</v>
      </c>
      <c r="R27" s="84" t="s">
        <v>923</v>
      </c>
    </row>
    <row r="28" spans="3:18" s="200" customFormat="1" x14ac:dyDescent="0.25">
      <c r="C28" s="216" t="s">
        <v>924</v>
      </c>
      <c r="D28" s="215" t="s">
        <v>1148</v>
      </c>
      <c r="L28" s="200" t="s">
        <v>925</v>
      </c>
      <c r="M28" s="200" t="s">
        <v>926</v>
      </c>
      <c r="N28" s="200" t="s">
        <v>927</v>
      </c>
      <c r="O28" s="200" t="s">
        <v>928</v>
      </c>
      <c r="P28" s="200" t="s">
        <v>929</v>
      </c>
      <c r="Q28" s="200" t="s">
        <v>930</v>
      </c>
      <c r="R28" s="84" t="s">
        <v>931</v>
      </c>
    </row>
    <row r="29" spans="3:18" s="200" customFormat="1" x14ac:dyDescent="0.25">
      <c r="C29" s="216" t="s">
        <v>932</v>
      </c>
      <c r="D29" s="215" t="s">
        <v>1580</v>
      </c>
      <c r="L29" s="200" t="s">
        <v>933</v>
      </c>
      <c r="M29" s="200" t="s">
        <v>934</v>
      </c>
      <c r="N29" s="200" t="s">
        <v>935</v>
      </c>
      <c r="O29" s="200" t="s">
        <v>936</v>
      </c>
      <c r="P29" s="200" t="s">
        <v>937</v>
      </c>
      <c r="Q29" s="200" t="s">
        <v>938</v>
      </c>
      <c r="R29" s="84" t="s">
        <v>939</v>
      </c>
    </row>
    <row r="30" spans="3:18" s="200" customFormat="1" x14ac:dyDescent="0.25">
      <c r="C30" s="217" t="s">
        <v>940</v>
      </c>
      <c r="D30" s="215" t="s">
        <v>1581</v>
      </c>
    </row>
    <row r="31" spans="3:18" s="200" customFormat="1" x14ac:dyDescent="0.25">
      <c r="C31" s="214" t="s">
        <v>941</v>
      </c>
      <c r="D31" s="218">
        <v>40388</v>
      </c>
    </row>
    <row r="32" spans="3:18" s="200" customFormat="1" x14ac:dyDescent="0.25">
      <c r="C32" s="217" t="s">
        <v>942</v>
      </c>
      <c r="D32" s="219">
        <v>1000000</v>
      </c>
    </row>
    <row r="33" spans="3:4" s="200" customFormat="1" x14ac:dyDescent="0.25">
      <c r="C33" s="217" t="s">
        <v>943</v>
      </c>
      <c r="D33" s="218">
        <v>41180</v>
      </c>
    </row>
    <row r="34" spans="3:4" s="200" customFormat="1" x14ac:dyDescent="0.25">
      <c r="C34" s="220"/>
      <c r="D34" s="221"/>
    </row>
    <row r="35" spans="3:4" s="200" customFormat="1" ht="33" customHeight="1" x14ac:dyDescent="0.25">
      <c r="C35" s="217" t="s">
        <v>944</v>
      </c>
      <c r="D35" s="222" t="s">
        <v>53</v>
      </c>
    </row>
    <row r="36" spans="3:4" s="200" customFormat="1" x14ac:dyDescent="0.25">
      <c r="C36" s="217" t="s">
        <v>945</v>
      </c>
      <c r="D36" s="222" t="s">
        <v>54</v>
      </c>
    </row>
    <row r="37" spans="3:4" s="200" customFormat="1" ht="15.75" thickBot="1" x14ac:dyDescent="0.3">
      <c r="C37" s="223" t="s">
        <v>946</v>
      </c>
      <c r="D37" s="224">
        <v>3115000</v>
      </c>
    </row>
    <row r="38" spans="3:4" s="200" customFormat="1" ht="15.75" thickBot="1" x14ac:dyDescent="0.3">
      <c r="C38" s="211"/>
    </row>
    <row r="39" spans="3:4" s="200" customFormat="1" x14ac:dyDescent="0.25">
      <c r="C39" s="225" t="s">
        <v>947</v>
      </c>
      <c r="D39" s="226"/>
    </row>
    <row r="40" spans="3:4" s="200" customFormat="1" x14ac:dyDescent="0.25">
      <c r="C40" s="227"/>
      <c r="D40" s="221"/>
    </row>
    <row r="41" spans="3:4" s="200" customFormat="1" x14ac:dyDescent="0.25">
      <c r="C41" s="228" t="s">
        <v>948</v>
      </c>
      <c r="D41" s="229" t="s">
        <v>949</v>
      </c>
    </row>
    <row r="42" spans="3:4" s="200" customFormat="1" x14ac:dyDescent="0.25">
      <c r="C42" s="217" t="s">
        <v>950</v>
      </c>
      <c r="D42" s="222"/>
    </row>
    <row r="43" spans="3:4" s="200" customFormat="1" x14ac:dyDescent="0.25">
      <c r="C43" s="220" t="s">
        <v>951</v>
      </c>
      <c r="D43" s="222"/>
    </row>
    <row r="44" spans="3:4" s="200" customFormat="1" x14ac:dyDescent="0.25">
      <c r="C44" s="217" t="s">
        <v>952</v>
      </c>
      <c r="D44" s="222"/>
    </row>
    <row r="45" spans="3:4" s="200" customFormat="1" x14ac:dyDescent="0.25">
      <c r="C45" s="220" t="s">
        <v>953</v>
      </c>
      <c r="D45" s="222"/>
    </row>
    <row r="46" spans="3:4" s="200" customFormat="1" x14ac:dyDescent="0.25">
      <c r="C46" s="217" t="s">
        <v>954</v>
      </c>
      <c r="D46" s="222"/>
    </row>
    <row r="47" spans="3:4" s="200" customFormat="1" x14ac:dyDescent="0.25">
      <c r="C47" s="220" t="s">
        <v>955</v>
      </c>
      <c r="D47" s="222"/>
    </row>
    <row r="48" spans="3:4" s="200" customFormat="1" x14ac:dyDescent="0.25">
      <c r="C48" s="217" t="s">
        <v>956</v>
      </c>
      <c r="D48" s="222"/>
    </row>
    <row r="49" spans="2:5" s="200" customFormat="1" ht="16.5" customHeight="1" x14ac:dyDescent="0.25">
      <c r="C49" s="220" t="s">
        <v>957</v>
      </c>
      <c r="D49" s="222"/>
    </row>
    <row r="50" spans="2:5" s="200" customFormat="1" ht="16.5" customHeight="1" x14ac:dyDescent="0.25">
      <c r="C50" s="217" t="s">
        <v>958</v>
      </c>
      <c r="D50" s="222"/>
    </row>
    <row r="51" spans="2:5" ht="16.5" customHeight="1" x14ac:dyDescent="0.25">
      <c r="B51" s="200"/>
      <c r="C51" s="230"/>
      <c r="D51" s="221"/>
      <c r="E51" s="200"/>
    </row>
    <row r="52" spans="2:5" ht="16.5" customHeight="1" x14ac:dyDescent="0.25">
      <c r="B52" s="200"/>
      <c r="C52" s="217" t="s">
        <v>959</v>
      </c>
      <c r="D52" s="219"/>
      <c r="E52" s="200"/>
    </row>
    <row r="53" spans="2:5" ht="16.5" customHeight="1" x14ac:dyDescent="0.25">
      <c r="B53" s="200"/>
      <c r="C53" s="228" t="s">
        <v>960</v>
      </c>
      <c r="D53" s="221"/>
      <c r="E53" s="200"/>
    </row>
    <row r="54" spans="2:5" x14ac:dyDescent="0.25">
      <c r="B54" s="200"/>
      <c r="C54" s="217" t="s">
        <v>961</v>
      </c>
      <c r="D54" s="231"/>
      <c r="E54" s="200"/>
    </row>
    <row r="55" spans="2:5" x14ac:dyDescent="0.25">
      <c r="C55" s="217" t="s">
        <v>962</v>
      </c>
      <c r="D55" s="231"/>
    </row>
    <row r="56" spans="2:5" x14ac:dyDescent="0.25">
      <c r="C56" s="217" t="s">
        <v>963</v>
      </c>
      <c r="D56" s="231"/>
    </row>
    <row r="57" spans="2:5" x14ac:dyDescent="0.25">
      <c r="C57" s="217" t="s">
        <v>964</v>
      </c>
      <c r="D57" s="231"/>
    </row>
    <row r="58" spans="2:5" x14ac:dyDescent="0.25">
      <c r="C58" s="217" t="s">
        <v>965</v>
      </c>
      <c r="D58" s="231"/>
    </row>
    <row r="59" spans="2:5" x14ac:dyDescent="0.25">
      <c r="C59" s="217" t="s">
        <v>966</v>
      </c>
      <c r="D59" s="231"/>
    </row>
    <row r="60" spans="2:5" x14ac:dyDescent="0.25">
      <c r="C60" s="232" t="s">
        <v>967</v>
      </c>
      <c r="D60" s="222"/>
    </row>
    <row r="61" spans="2:5" x14ac:dyDescent="0.25">
      <c r="C61" s="233"/>
      <c r="D61" s="221"/>
    </row>
    <row r="62" spans="2:5" x14ac:dyDescent="0.25">
      <c r="C62" s="214" t="s">
        <v>968</v>
      </c>
      <c r="D62" s="219"/>
    </row>
    <row r="63" spans="2:5" ht="30" x14ac:dyDescent="0.25">
      <c r="C63" s="216" t="s">
        <v>969</v>
      </c>
      <c r="D63" s="219"/>
    </row>
    <row r="64" spans="2:5" ht="30" x14ac:dyDescent="0.25">
      <c r="C64" s="216" t="s">
        <v>970</v>
      </c>
      <c r="D64" s="219"/>
    </row>
    <row r="65" spans="3:4" ht="30.75" thickBot="1" x14ac:dyDescent="0.3">
      <c r="C65" s="234" t="s">
        <v>971</v>
      </c>
      <c r="D65" s="224"/>
    </row>
    <row r="66" spans="3:4" ht="15.75" thickBot="1" x14ac:dyDescent="0.3">
      <c r="C66" s="211"/>
      <c r="D66" s="200"/>
    </row>
    <row r="67" spans="3:4" x14ac:dyDescent="0.25">
      <c r="C67" s="235" t="s">
        <v>972</v>
      </c>
      <c r="D67" s="236"/>
    </row>
    <row r="68" spans="3:4" x14ac:dyDescent="0.25">
      <c r="C68" s="227"/>
      <c r="D68" s="221"/>
    </row>
    <row r="69" spans="3:4" x14ac:dyDescent="0.25">
      <c r="C69" s="228" t="s">
        <v>973</v>
      </c>
      <c r="D69" s="237"/>
    </row>
    <row r="70" spans="3:4" x14ac:dyDescent="0.25">
      <c r="C70" s="217" t="s">
        <v>974</v>
      </c>
      <c r="D70" s="222" t="s">
        <v>53</v>
      </c>
    </row>
    <row r="71" spans="3:4" x14ac:dyDescent="0.25">
      <c r="C71" s="217" t="s">
        <v>975</v>
      </c>
      <c r="D71" s="222" t="s">
        <v>54</v>
      </c>
    </row>
    <row r="72" spans="3:4" x14ac:dyDescent="0.25">
      <c r="C72" s="220" t="s">
        <v>976</v>
      </c>
      <c r="D72" s="222" t="s">
        <v>53</v>
      </c>
    </row>
    <row r="73" spans="3:4" x14ac:dyDescent="0.25">
      <c r="C73" s="217" t="s">
        <v>977</v>
      </c>
      <c r="D73" s="222" t="s">
        <v>54</v>
      </c>
    </row>
    <row r="74" spans="3:4" x14ac:dyDescent="0.25">
      <c r="C74" s="217" t="s">
        <v>978</v>
      </c>
      <c r="D74" s="222" t="s">
        <v>53</v>
      </c>
    </row>
    <row r="75" spans="3:4" x14ac:dyDescent="0.25">
      <c r="C75" s="220" t="s">
        <v>979</v>
      </c>
      <c r="D75" s="222" t="s">
        <v>53</v>
      </c>
    </row>
    <row r="76" spans="3:4" x14ac:dyDescent="0.25">
      <c r="C76" s="217" t="s">
        <v>980</v>
      </c>
      <c r="D76" s="222" t="s">
        <v>54</v>
      </c>
    </row>
    <row r="77" spans="3:4" x14ac:dyDescent="0.25">
      <c r="C77" s="217" t="s">
        <v>981</v>
      </c>
      <c r="D77" s="222" t="s">
        <v>53</v>
      </c>
    </row>
    <row r="78" spans="3:4" x14ac:dyDescent="0.25">
      <c r="C78" s="217" t="s">
        <v>958</v>
      </c>
      <c r="D78" s="222"/>
    </row>
    <row r="79" spans="3:4" x14ac:dyDescent="0.25">
      <c r="C79" s="228"/>
      <c r="D79" s="221"/>
    </row>
    <row r="80" spans="3:4" x14ac:dyDescent="0.25">
      <c r="C80" s="238" t="s">
        <v>982</v>
      </c>
      <c r="D80" s="239" t="s">
        <v>910</v>
      </c>
    </row>
    <row r="81" spans="3:4" x14ac:dyDescent="0.25">
      <c r="C81" s="232" t="s">
        <v>983</v>
      </c>
      <c r="D81" s="231" t="s">
        <v>583</v>
      </c>
    </row>
    <row r="82" spans="3:4" ht="30" x14ac:dyDescent="0.25">
      <c r="C82" s="240" t="s">
        <v>984</v>
      </c>
      <c r="D82" s="231" t="s">
        <v>923</v>
      </c>
    </row>
    <row r="83" spans="3:4" x14ac:dyDescent="0.25">
      <c r="C83" s="228"/>
      <c r="D83" s="237"/>
    </row>
    <row r="84" spans="3:4" ht="30" x14ac:dyDescent="0.25">
      <c r="C84" s="232" t="s">
        <v>985</v>
      </c>
      <c r="D84" s="219">
        <v>651300000</v>
      </c>
    </row>
    <row r="85" spans="3:4" x14ac:dyDescent="0.25">
      <c r="C85" s="241" t="s">
        <v>554</v>
      </c>
      <c r="D85" s="237"/>
    </row>
    <row r="86" spans="3:4" x14ac:dyDescent="0.25">
      <c r="C86" s="214" t="s">
        <v>968</v>
      </c>
      <c r="D86" s="219">
        <v>42000</v>
      </c>
    </row>
    <row r="87" spans="3:4" ht="30" x14ac:dyDescent="0.25">
      <c r="C87" s="216" t="s">
        <v>969</v>
      </c>
      <c r="D87" s="219"/>
    </row>
    <row r="88" spans="3:4" ht="30" x14ac:dyDescent="0.25">
      <c r="C88" s="216" t="s">
        <v>986</v>
      </c>
      <c r="D88" s="219">
        <v>135000</v>
      </c>
    </row>
    <row r="89" spans="3:4" ht="30.75" thickBot="1" x14ac:dyDescent="0.3">
      <c r="C89" s="234" t="s">
        <v>971</v>
      </c>
      <c r="D89" s="224"/>
    </row>
    <row r="90" spans="3:4" ht="15.75" thickBot="1" x14ac:dyDescent="0.3">
      <c r="C90" s="211"/>
      <c r="D90" s="200"/>
    </row>
    <row r="91" spans="3:4" x14ac:dyDescent="0.25">
      <c r="C91" s="235" t="s">
        <v>987</v>
      </c>
      <c r="D91" s="236"/>
    </row>
    <row r="92" spans="3:4" x14ac:dyDescent="0.25">
      <c r="C92" s="242"/>
      <c r="D92" s="237"/>
    </row>
    <row r="93" spans="3:4" x14ac:dyDescent="0.25">
      <c r="C93" s="228" t="s">
        <v>988</v>
      </c>
      <c r="D93" s="221"/>
    </row>
    <row r="94" spans="3:4" x14ac:dyDescent="0.25">
      <c r="C94" s="243" t="s">
        <v>989</v>
      </c>
      <c r="D94" s="222"/>
    </row>
    <row r="95" spans="3:4" x14ac:dyDescent="0.25">
      <c r="C95" s="217" t="s">
        <v>990</v>
      </c>
      <c r="D95" s="222"/>
    </row>
    <row r="96" spans="3:4" x14ac:dyDescent="0.25">
      <c r="C96" s="216" t="s">
        <v>991</v>
      </c>
      <c r="D96" s="222"/>
    </row>
    <row r="97" spans="3:4" x14ac:dyDescent="0.25">
      <c r="C97" s="230"/>
      <c r="D97" s="221"/>
    </row>
    <row r="98" spans="3:4" x14ac:dyDescent="0.25">
      <c r="C98" s="238" t="s">
        <v>982</v>
      </c>
      <c r="D98" s="239"/>
    </row>
    <row r="99" spans="3:4" x14ac:dyDescent="0.25">
      <c r="C99" s="232" t="s">
        <v>992</v>
      </c>
      <c r="D99" s="231"/>
    </row>
    <row r="100" spans="3:4" x14ac:dyDescent="0.25">
      <c r="C100" s="240" t="s">
        <v>984</v>
      </c>
      <c r="D100" s="231"/>
    </row>
    <row r="101" spans="3:4" x14ac:dyDescent="0.25">
      <c r="C101" s="242"/>
      <c r="D101" s="237"/>
    </row>
    <row r="102" spans="3:4" x14ac:dyDescent="0.25">
      <c r="C102" s="228" t="s">
        <v>993</v>
      </c>
      <c r="D102" s="244"/>
    </row>
    <row r="103" spans="3:4" x14ac:dyDescent="0.25">
      <c r="C103" s="217" t="s">
        <v>994</v>
      </c>
      <c r="D103" s="219"/>
    </row>
    <row r="104" spans="3:4" x14ac:dyDescent="0.25">
      <c r="C104" s="220" t="s">
        <v>995</v>
      </c>
      <c r="D104" s="219"/>
    </row>
    <row r="105" spans="3:4" x14ac:dyDescent="0.25">
      <c r="C105" s="217" t="s">
        <v>995</v>
      </c>
      <c r="D105" s="219"/>
    </row>
    <row r="106" spans="3:4" x14ac:dyDescent="0.25">
      <c r="C106" s="220" t="s">
        <v>996</v>
      </c>
      <c r="D106" s="219"/>
    </row>
    <row r="107" spans="3:4" x14ac:dyDescent="0.25">
      <c r="C107" s="217" t="s">
        <v>996</v>
      </c>
      <c r="D107" s="219"/>
    </row>
    <row r="108" spans="3:4" x14ac:dyDescent="0.25">
      <c r="C108" s="220" t="s">
        <v>997</v>
      </c>
      <c r="D108" s="219"/>
    </row>
    <row r="109" spans="3:4" x14ac:dyDescent="0.25">
      <c r="C109" s="217" t="s">
        <v>998</v>
      </c>
      <c r="D109" s="219"/>
    </row>
    <row r="110" spans="3:4" x14ac:dyDescent="0.25">
      <c r="C110" s="220" t="s">
        <v>999</v>
      </c>
      <c r="D110" s="219"/>
    </row>
    <row r="111" spans="3:4" x14ac:dyDescent="0.25">
      <c r="C111" s="217" t="s">
        <v>1000</v>
      </c>
      <c r="D111" s="219"/>
    </row>
    <row r="112" spans="3:4" x14ac:dyDescent="0.25">
      <c r="C112" s="217" t="s">
        <v>1001</v>
      </c>
      <c r="D112" s="219"/>
    </row>
    <row r="113" spans="3:4" x14ac:dyDescent="0.25">
      <c r="C113" s="220"/>
      <c r="D113" s="245"/>
    </row>
    <row r="114" spans="3:4" x14ac:dyDescent="0.25">
      <c r="C114" s="246" t="s">
        <v>1002</v>
      </c>
      <c r="D114" s="247"/>
    </row>
    <row r="115" spans="3:4" x14ac:dyDescent="0.25">
      <c r="C115" s="232" t="s">
        <v>994</v>
      </c>
      <c r="D115" s="219"/>
    </row>
    <row r="116" spans="3:4" x14ac:dyDescent="0.25">
      <c r="C116" s="248" t="s">
        <v>995</v>
      </c>
      <c r="D116" s="219"/>
    </row>
    <row r="117" spans="3:4" x14ac:dyDescent="0.25">
      <c r="C117" s="232" t="s">
        <v>995</v>
      </c>
      <c r="D117" s="219"/>
    </row>
    <row r="118" spans="3:4" x14ac:dyDescent="0.25">
      <c r="C118" s="248" t="s">
        <v>996</v>
      </c>
      <c r="D118" s="219"/>
    </row>
    <row r="119" spans="3:4" x14ac:dyDescent="0.25">
      <c r="C119" s="232" t="s">
        <v>996</v>
      </c>
      <c r="D119" s="219"/>
    </row>
    <row r="120" spans="3:4" x14ac:dyDescent="0.25">
      <c r="C120" s="248" t="s">
        <v>997</v>
      </c>
      <c r="D120" s="219"/>
    </row>
    <row r="121" spans="3:4" x14ac:dyDescent="0.25">
      <c r="C121" s="232" t="s">
        <v>998</v>
      </c>
      <c r="D121" s="219"/>
    </row>
    <row r="122" spans="3:4" x14ac:dyDescent="0.25">
      <c r="C122" s="248" t="s">
        <v>999</v>
      </c>
      <c r="D122" s="219"/>
    </row>
    <row r="123" spans="3:4" x14ac:dyDescent="0.25">
      <c r="C123" s="232" t="s">
        <v>1000</v>
      </c>
      <c r="D123" s="219"/>
    </row>
    <row r="124" spans="3:4" x14ac:dyDescent="0.25">
      <c r="C124" s="217" t="s">
        <v>1003</v>
      </c>
      <c r="D124" s="219"/>
    </row>
    <row r="125" spans="3:4" x14ac:dyDescent="0.25">
      <c r="C125" s="233"/>
      <c r="D125" s="221"/>
    </row>
    <row r="126" spans="3:4" x14ac:dyDescent="0.25">
      <c r="C126" s="216" t="s">
        <v>1004</v>
      </c>
      <c r="D126" s="219"/>
    </row>
    <row r="127" spans="3:4" x14ac:dyDescent="0.25">
      <c r="C127" s="216" t="s">
        <v>1005</v>
      </c>
      <c r="D127" s="219"/>
    </row>
    <row r="128" spans="3:4" x14ac:dyDescent="0.25">
      <c r="C128" s="216" t="s">
        <v>1006</v>
      </c>
      <c r="D128" s="219"/>
    </row>
    <row r="129" spans="3:4" ht="15.75" thickBot="1" x14ac:dyDescent="0.3">
      <c r="C129" s="234" t="s">
        <v>1007</v>
      </c>
      <c r="D129" s="224"/>
    </row>
    <row r="130" spans="3:4" ht="15.75" thickBot="1" x14ac:dyDescent="0.3">
      <c r="C130" s="211"/>
      <c r="D130" s="200"/>
    </row>
    <row r="131" spans="3:4" x14ac:dyDescent="0.25">
      <c r="C131" s="225" t="s">
        <v>1008</v>
      </c>
      <c r="D131" s="236"/>
    </row>
    <row r="132" spans="3:4" x14ac:dyDescent="0.25">
      <c r="C132" s="227"/>
      <c r="D132" s="221"/>
    </row>
    <row r="133" spans="3:4" x14ac:dyDescent="0.25">
      <c r="C133" s="228" t="s">
        <v>973</v>
      </c>
      <c r="D133" s="221"/>
    </row>
    <row r="134" spans="3:4" x14ac:dyDescent="0.25">
      <c r="C134" s="217" t="s">
        <v>1009</v>
      </c>
      <c r="D134" s="222"/>
    </row>
    <row r="135" spans="3:4" ht="30" x14ac:dyDescent="0.25">
      <c r="C135" s="217" t="s">
        <v>1010</v>
      </c>
      <c r="D135" s="222"/>
    </row>
    <row r="136" spans="3:4" x14ac:dyDescent="0.25">
      <c r="C136" s="249" t="s">
        <v>1011</v>
      </c>
      <c r="D136" s="222"/>
    </row>
    <row r="137" spans="3:4" x14ac:dyDescent="0.25">
      <c r="C137" s="217" t="s">
        <v>1012</v>
      </c>
      <c r="D137" s="222"/>
    </row>
    <row r="138" spans="3:4" x14ac:dyDescent="0.25">
      <c r="C138" s="217" t="s">
        <v>1013</v>
      </c>
      <c r="D138" s="222"/>
    </row>
    <row r="139" spans="3:4" x14ac:dyDescent="0.25">
      <c r="C139" s="220" t="s">
        <v>1014</v>
      </c>
      <c r="D139" s="222"/>
    </row>
    <row r="140" spans="3:4" ht="30" x14ac:dyDescent="0.25">
      <c r="C140" s="217" t="s">
        <v>1015</v>
      </c>
      <c r="D140" s="222"/>
    </row>
    <row r="141" spans="3:4" x14ac:dyDescent="0.25">
      <c r="C141" s="217" t="s">
        <v>1016</v>
      </c>
      <c r="D141" s="222"/>
    </row>
    <row r="142" spans="3:4" x14ac:dyDescent="0.25">
      <c r="C142" s="250"/>
      <c r="D142" s="221"/>
    </row>
    <row r="143" spans="3:4" x14ac:dyDescent="0.25">
      <c r="C143" s="238" t="s">
        <v>982</v>
      </c>
      <c r="D143" s="239"/>
    </row>
    <row r="144" spans="3:4" x14ac:dyDescent="0.25">
      <c r="C144" s="232" t="s">
        <v>983</v>
      </c>
      <c r="D144" s="231"/>
    </row>
    <row r="145" spans="3:4" x14ac:dyDescent="0.25">
      <c r="C145" s="240" t="s">
        <v>984</v>
      </c>
      <c r="D145" s="231"/>
    </row>
    <row r="146" spans="3:4" x14ac:dyDescent="0.25">
      <c r="C146" s="240"/>
      <c r="D146" s="251"/>
    </row>
    <row r="147" spans="3:4" x14ac:dyDescent="0.25">
      <c r="C147" s="232" t="s">
        <v>1017</v>
      </c>
      <c r="D147" s="219"/>
    </row>
    <row r="148" spans="3:4" x14ac:dyDescent="0.25">
      <c r="C148" s="248" t="s">
        <v>1018</v>
      </c>
      <c r="D148" s="219"/>
    </row>
    <row r="149" spans="3:4" x14ac:dyDescent="0.25">
      <c r="C149" s="217" t="s">
        <v>1019</v>
      </c>
      <c r="D149" s="219"/>
    </row>
    <row r="150" spans="3:4" x14ac:dyDescent="0.25">
      <c r="C150" s="217" t="s">
        <v>1020</v>
      </c>
      <c r="D150" s="219"/>
    </row>
    <row r="151" spans="3:4" x14ac:dyDescent="0.25">
      <c r="C151" s="252"/>
      <c r="D151" s="221"/>
    </row>
    <row r="152" spans="3:4" x14ac:dyDescent="0.25">
      <c r="C152" s="214" t="s">
        <v>968</v>
      </c>
      <c r="D152" s="219"/>
    </row>
    <row r="153" spans="3:4" ht="30" x14ac:dyDescent="0.25">
      <c r="C153" s="216" t="s">
        <v>969</v>
      </c>
      <c r="D153" s="219"/>
    </row>
    <row r="154" spans="3:4" ht="30" x14ac:dyDescent="0.25">
      <c r="C154" s="216" t="s">
        <v>986</v>
      </c>
      <c r="D154" s="219"/>
    </row>
    <row r="155" spans="3:4" ht="30.75" thickBot="1" x14ac:dyDescent="0.3">
      <c r="C155" s="234" t="s">
        <v>971</v>
      </c>
      <c r="D155" s="224"/>
    </row>
    <row r="156" spans="3:4" ht="15.75" thickBot="1" x14ac:dyDescent="0.3">
      <c r="C156" s="253"/>
      <c r="D156" s="254"/>
    </row>
    <row r="157" spans="3:4" x14ac:dyDescent="0.25">
      <c r="C157" s="235" t="s">
        <v>1021</v>
      </c>
      <c r="D157" s="236"/>
    </row>
    <row r="158" spans="3:4" x14ac:dyDescent="0.25">
      <c r="C158" s="227"/>
      <c r="D158" s="221"/>
    </row>
    <row r="159" spans="3:4" x14ac:dyDescent="0.25">
      <c r="C159" s="228" t="s">
        <v>1022</v>
      </c>
      <c r="D159" s="237"/>
    </row>
    <row r="160" spans="3:4" x14ac:dyDescent="0.25">
      <c r="C160" s="217" t="s">
        <v>1023</v>
      </c>
      <c r="D160" s="219"/>
    </row>
    <row r="161" spans="3:4" x14ac:dyDescent="0.25">
      <c r="C161" s="220" t="s">
        <v>1024</v>
      </c>
      <c r="D161" s="219"/>
    </row>
    <row r="162" spans="3:4" x14ac:dyDescent="0.25">
      <c r="C162" s="217" t="s">
        <v>1025</v>
      </c>
      <c r="D162" s="219"/>
    </row>
    <row r="163" spans="3:4" x14ac:dyDescent="0.25">
      <c r="C163" s="217" t="s">
        <v>1026</v>
      </c>
      <c r="D163" s="219"/>
    </row>
    <row r="164" spans="3:4" x14ac:dyDescent="0.25">
      <c r="C164" s="227"/>
      <c r="D164" s="221"/>
    </row>
    <row r="165" spans="3:4" x14ac:dyDescent="0.25">
      <c r="C165" s="232" t="s">
        <v>1027</v>
      </c>
      <c r="D165" s="231"/>
    </row>
    <row r="166" spans="3:4" x14ac:dyDescent="0.25">
      <c r="C166" s="232" t="s">
        <v>1028</v>
      </c>
      <c r="D166" s="231"/>
    </row>
    <row r="167" spans="3:4" x14ac:dyDescent="0.25">
      <c r="C167" s="250"/>
      <c r="D167" s="237"/>
    </row>
    <row r="168" spans="3:4" x14ac:dyDescent="0.25">
      <c r="C168" s="217" t="s">
        <v>1029</v>
      </c>
      <c r="D168" s="219"/>
    </row>
    <row r="169" spans="3:4" x14ac:dyDescent="0.25">
      <c r="C169" s="217" t="s">
        <v>1030</v>
      </c>
      <c r="D169" s="219"/>
    </row>
    <row r="170" spans="3:4" x14ac:dyDescent="0.25">
      <c r="C170" s="217" t="s">
        <v>1031</v>
      </c>
      <c r="D170" s="219"/>
    </row>
    <row r="171" spans="3:4" ht="15.75" thickBot="1" x14ac:dyDescent="0.3">
      <c r="C171" s="234" t="s">
        <v>1032</v>
      </c>
      <c r="D171" s="224"/>
    </row>
    <row r="172" spans="3:4" ht="15.75" thickBot="1" x14ac:dyDescent="0.3">
      <c r="C172" s="253"/>
      <c r="D172" s="254"/>
    </row>
    <row r="173" spans="3:4" x14ac:dyDescent="0.25">
      <c r="C173" s="235" t="s">
        <v>1033</v>
      </c>
      <c r="D173" s="236"/>
    </row>
    <row r="174" spans="3:4" x14ac:dyDescent="0.25">
      <c r="C174" s="230"/>
      <c r="D174" s="244"/>
    </row>
    <row r="175" spans="3:4" x14ac:dyDescent="0.25">
      <c r="C175" s="228" t="s">
        <v>1034</v>
      </c>
      <c r="D175" s="244"/>
    </row>
    <row r="176" spans="3:4" x14ac:dyDescent="0.25">
      <c r="C176" s="217" t="s">
        <v>1035</v>
      </c>
      <c r="D176" s="219"/>
    </row>
    <row r="177" spans="3:4" x14ac:dyDescent="0.25">
      <c r="C177" s="220" t="s">
        <v>1036</v>
      </c>
      <c r="D177" s="255"/>
    </row>
    <row r="178" spans="3:4" x14ac:dyDescent="0.25">
      <c r="C178" s="217" t="s">
        <v>1037</v>
      </c>
      <c r="D178" s="219"/>
    </row>
    <row r="179" spans="3:4" x14ac:dyDescent="0.25">
      <c r="C179" s="217" t="s">
        <v>1430</v>
      </c>
      <c r="D179" s="219"/>
    </row>
    <row r="180" spans="3:4" ht="15.75" thickBot="1" x14ac:dyDescent="0.3">
      <c r="C180" s="234" t="s">
        <v>1038</v>
      </c>
      <c r="D180" s="256"/>
    </row>
  </sheetData>
  <sheetProtection password="CA59" sheet="1" objects="1" scenarios="1"/>
  <mergeCells count="7">
    <mergeCell ref="C22:D22"/>
    <mergeCell ref="B10:D10"/>
    <mergeCell ref="B11:D11"/>
    <mergeCell ref="C16:D16"/>
    <mergeCell ref="C17:D17"/>
    <mergeCell ref="C19:D19"/>
    <mergeCell ref="C21:D21"/>
  </mergeCells>
  <phoneticPr fontId="3" type="noConversion"/>
  <dataValidations count="11">
    <dataValidation type="decimal" allowBlank="1" showInputMessage="1" showErrorMessage="1" sqref="D37">
      <formula1>-9999999999</formula1>
      <formula2>9999999999</formula2>
    </dataValidation>
    <dataValidation type="whole" allowBlank="1" showInputMessage="1" showErrorMessage="1" sqref="D52 D176:D179 D115:D124 D152:D155 D168:D171 D62:D65 D86:D89 D103:D112 D147:D150 D126:D129 D84 D160:D163">
      <formula1>-999999999</formula1>
      <formula2>999999999</formula2>
    </dataValidation>
    <dataValidation type="list" allowBlank="1" showInputMessage="1" showErrorMessage="1" sqref="D14">
      <formula1>$K$14:$K$16</formula1>
    </dataValidation>
    <dataValidation type="list" allowBlank="1" showInputMessage="1" showErrorMessage="1" sqref="D42:D50">
      <formula1>"1, 0"</formula1>
    </dataValidation>
    <dataValidation type="list" allowBlank="1" showInputMessage="1" showErrorMessage="1" sqref="D134:D141 D35:D36 D70:D77 D94:D96 D180">
      <formula1>"Yes, No"</formula1>
    </dataValidation>
    <dataValidation type="list" allowBlank="1" showInputMessage="1" showErrorMessage="1" sqref="D60">
      <formula1>$L$24:$L$29</formula1>
    </dataValidation>
    <dataValidation type="list" allowBlank="1" showInputMessage="1" showErrorMessage="1" sqref="D80 D98 D143">
      <formula1>$M$24:$M$29</formula1>
    </dataValidation>
    <dataValidation type="list" allowBlank="1" showInputMessage="1" showErrorMessage="1" sqref="D81 D99 D144">
      <formula1>$N$24:$N$29</formula1>
    </dataValidation>
    <dataValidation type="list" allowBlank="1" showInputMessage="1" showErrorMessage="1" sqref="D165">
      <formula1>$P$24:$P$29</formula1>
    </dataValidation>
    <dataValidation type="list" allowBlank="1" showInputMessage="1" showErrorMessage="1" sqref="D166">
      <formula1>$Q$24:$Q$29</formula1>
    </dataValidation>
    <dataValidation type="list" allowBlank="1" showInputMessage="1" showErrorMessage="1" sqref="D82 D100 D145">
      <formula1>$R$24:$R$29</formula1>
    </dataValidation>
  </dataValidations>
  <hyperlinks>
    <hyperlink ref="C19:D19" r:id="rId1" display="Manual for Energy Efficiency and Renewable Energy Projects"/>
    <hyperlink ref="C21:D21" r:id="rId2" display="Manual for Transportation Projects"/>
    <hyperlink ref="C85" r:id="rId3"/>
  </hyperlinks>
  <pageMargins left="0.75" right="0.75" top="1" bottom="1" header="0.5" footer="0.5"/>
  <pageSetup orientation="portrait" r:id="rId4"/>
  <headerFooter alignWithMargins="0"/>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B79"/>
  <sheetViews>
    <sheetView topLeftCell="A59" workbookViewId="0">
      <selection activeCell="B5" sqref="B5"/>
    </sheetView>
  </sheetViews>
  <sheetFormatPr baseColWidth="10" defaultColWidth="9.140625" defaultRowHeight="15" x14ac:dyDescent="0.25"/>
  <cols>
    <col min="1" max="1" width="26.85546875" customWidth="1"/>
    <col min="2" max="2" width="21.28515625" customWidth="1"/>
  </cols>
  <sheetData>
    <row r="1" spans="1:2" ht="14.45" x14ac:dyDescent="0.3">
      <c r="A1" s="1" t="s">
        <v>652</v>
      </c>
      <c r="B1" s="1" t="s">
        <v>653</v>
      </c>
    </row>
    <row r="2" spans="1:2" ht="14.45" x14ac:dyDescent="0.3">
      <c r="A2" t="s">
        <v>206</v>
      </c>
      <c r="B2" t="s">
        <v>210</v>
      </c>
    </row>
    <row r="3" spans="1:2" ht="14.45" x14ac:dyDescent="0.3">
      <c r="A3" t="s">
        <v>206</v>
      </c>
      <c r="B3" t="s">
        <v>524</v>
      </c>
    </row>
    <row r="4" spans="1:2" ht="14.45" x14ac:dyDescent="0.3">
      <c r="A4" t="s">
        <v>206</v>
      </c>
      <c r="B4" t="s">
        <v>95</v>
      </c>
    </row>
    <row r="5" spans="1:2" ht="14.45" x14ac:dyDescent="0.3">
      <c r="A5" t="s">
        <v>206</v>
      </c>
      <c r="B5" t="s">
        <v>413</v>
      </c>
    </row>
    <row r="6" spans="1:2" ht="14.45" x14ac:dyDescent="0.3">
      <c r="A6" t="s">
        <v>206</v>
      </c>
      <c r="B6" t="s">
        <v>414</v>
      </c>
    </row>
    <row r="7" spans="1:2" ht="14.45" x14ac:dyDescent="0.3">
      <c r="A7" t="s">
        <v>206</v>
      </c>
      <c r="B7" t="s">
        <v>1340</v>
      </c>
    </row>
    <row r="8" spans="1:2" ht="14.45" x14ac:dyDescent="0.3">
      <c r="A8" t="s">
        <v>206</v>
      </c>
      <c r="B8" t="s">
        <v>415</v>
      </c>
    </row>
    <row r="9" spans="1:2" ht="14.45" x14ac:dyDescent="0.3">
      <c r="A9" t="s">
        <v>206</v>
      </c>
      <c r="B9" t="s">
        <v>416</v>
      </c>
    </row>
    <row r="10" spans="1:2" ht="14.45" x14ac:dyDescent="0.3">
      <c r="A10" t="s">
        <v>206</v>
      </c>
      <c r="B10" t="s">
        <v>1341</v>
      </c>
    </row>
    <row r="11" spans="1:2" ht="14.45" x14ac:dyDescent="0.3">
      <c r="A11" t="s">
        <v>206</v>
      </c>
      <c r="B11" t="s">
        <v>417</v>
      </c>
    </row>
    <row r="12" spans="1:2" ht="14.45" x14ac:dyDescent="0.3">
      <c r="A12" t="s">
        <v>206</v>
      </c>
      <c r="B12" t="s">
        <v>418</v>
      </c>
    </row>
    <row r="13" spans="1:2" ht="14.45" x14ac:dyDescent="0.3">
      <c r="A13" t="s">
        <v>206</v>
      </c>
      <c r="B13" t="s">
        <v>419</v>
      </c>
    </row>
    <row r="14" spans="1:2" ht="14.45" x14ac:dyDescent="0.3">
      <c r="A14" t="s">
        <v>206</v>
      </c>
      <c r="B14" t="s">
        <v>420</v>
      </c>
    </row>
    <row r="15" spans="1:2" ht="14.45" x14ac:dyDescent="0.3">
      <c r="A15" t="s">
        <v>206</v>
      </c>
      <c r="B15" t="s">
        <v>421</v>
      </c>
    </row>
    <row r="16" spans="1:2" ht="14.45" x14ac:dyDescent="0.3">
      <c r="A16" t="s">
        <v>206</v>
      </c>
      <c r="B16" t="s">
        <v>422</v>
      </c>
    </row>
    <row r="17" spans="1:2" ht="14.45" x14ac:dyDescent="0.3">
      <c r="A17" t="s">
        <v>206</v>
      </c>
      <c r="B17" t="s">
        <v>423</v>
      </c>
    </row>
    <row r="18" spans="1:2" ht="14.45" x14ac:dyDescent="0.3">
      <c r="A18" t="s">
        <v>206</v>
      </c>
      <c r="B18" t="s">
        <v>424</v>
      </c>
    </row>
    <row r="19" spans="1:2" ht="14.45" x14ac:dyDescent="0.3">
      <c r="A19" t="s">
        <v>206</v>
      </c>
      <c r="B19" t="s">
        <v>425</v>
      </c>
    </row>
    <row r="20" spans="1:2" ht="14.45" x14ac:dyDescent="0.3">
      <c r="A20" t="s">
        <v>206</v>
      </c>
      <c r="B20" t="s">
        <v>426</v>
      </c>
    </row>
    <row r="21" spans="1:2" ht="14.45" x14ac:dyDescent="0.3">
      <c r="A21" t="s">
        <v>206</v>
      </c>
      <c r="B21" t="s">
        <v>427</v>
      </c>
    </row>
    <row r="22" spans="1:2" ht="14.45" x14ac:dyDescent="0.3">
      <c r="A22" t="s">
        <v>206</v>
      </c>
      <c r="B22" t="s">
        <v>428</v>
      </c>
    </row>
    <row r="23" spans="1:2" ht="14.45" x14ac:dyDescent="0.3">
      <c r="A23" t="s">
        <v>206</v>
      </c>
      <c r="B23" t="s">
        <v>429</v>
      </c>
    </row>
    <row r="24" spans="1:2" ht="14.45" x14ac:dyDescent="0.3">
      <c r="A24" t="s">
        <v>206</v>
      </c>
      <c r="B24" t="s">
        <v>430</v>
      </c>
    </row>
    <row r="25" spans="1:2" ht="14.45" x14ac:dyDescent="0.3">
      <c r="A25" t="s">
        <v>206</v>
      </c>
      <c r="B25" t="s">
        <v>431</v>
      </c>
    </row>
    <row r="26" spans="1:2" ht="14.45" x14ac:dyDescent="0.3">
      <c r="A26" t="s">
        <v>206</v>
      </c>
      <c r="B26" t="s">
        <v>432</v>
      </c>
    </row>
    <row r="27" spans="1:2" ht="14.45" x14ac:dyDescent="0.3">
      <c r="A27" t="s">
        <v>206</v>
      </c>
      <c r="B27" t="s">
        <v>433</v>
      </c>
    </row>
    <row r="28" spans="1:2" ht="14.45" x14ac:dyDescent="0.3">
      <c r="A28" t="s">
        <v>206</v>
      </c>
      <c r="B28" t="s">
        <v>434</v>
      </c>
    </row>
    <row r="29" spans="1:2" ht="14.45" x14ac:dyDescent="0.3">
      <c r="A29" t="s">
        <v>206</v>
      </c>
      <c r="B29" t="s">
        <v>435</v>
      </c>
    </row>
    <row r="30" spans="1:2" ht="14.45" x14ac:dyDescent="0.3">
      <c r="A30" t="s">
        <v>206</v>
      </c>
      <c r="B30" t="s">
        <v>436</v>
      </c>
    </row>
    <row r="31" spans="1:2" ht="14.45" x14ac:dyDescent="0.3">
      <c r="A31" t="s">
        <v>206</v>
      </c>
      <c r="B31" t="s">
        <v>437</v>
      </c>
    </row>
    <row r="32" spans="1:2" ht="14.45" x14ac:dyDescent="0.3">
      <c r="A32" t="s">
        <v>206</v>
      </c>
      <c r="B32" t="s">
        <v>516</v>
      </c>
    </row>
    <row r="33" spans="1:2" ht="14.45" x14ac:dyDescent="0.3">
      <c r="A33" t="s">
        <v>206</v>
      </c>
      <c r="B33" t="s">
        <v>662</v>
      </c>
    </row>
    <row r="34" spans="1:2" ht="14.45" x14ac:dyDescent="0.3">
      <c r="A34" t="s">
        <v>206</v>
      </c>
      <c r="B34" t="s">
        <v>1162</v>
      </c>
    </row>
    <row r="35" spans="1:2" ht="14.45" x14ac:dyDescent="0.3">
      <c r="A35" t="s">
        <v>206</v>
      </c>
      <c r="B35" t="s">
        <v>1163</v>
      </c>
    </row>
    <row r="36" spans="1:2" ht="14.45" x14ac:dyDescent="0.3">
      <c r="A36" t="s">
        <v>206</v>
      </c>
      <c r="B36" t="s">
        <v>438</v>
      </c>
    </row>
    <row r="37" spans="1:2" ht="14.45" x14ac:dyDescent="0.3">
      <c r="A37" t="s">
        <v>206</v>
      </c>
      <c r="B37" t="s">
        <v>439</v>
      </c>
    </row>
    <row r="38" spans="1:2" ht="14.45" x14ac:dyDescent="0.3">
      <c r="A38" t="s">
        <v>206</v>
      </c>
      <c r="B38" t="s">
        <v>440</v>
      </c>
    </row>
    <row r="39" spans="1:2" ht="14.45" x14ac:dyDescent="0.3">
      <c r="A39" t="s">
        <v>206</v>
      </c>
      <c r="B39" t="s">
        <v>441</v>
      </c>
    </row>
    <row r="40" spans="1:2" ht="14.45" x14ac:dyDescent="0.3">
      <c r="A40" t="s">
        <v>206</v>
      </c>
      <c r="B40" t="s">
        <v>442</v>
      </c>
    </row>
    <row r="41" spans="1:2" ht="14.45" x14ac:dyDescent="0.3">
      <c r="A41" t="s">
        <v>206</v>
      </c>
      <c r="B41" t="s">
        <v>443</v>
      </c>
    </row>
    <row r="42" spans="1:2" ht="14.45" x14ac:dyDescent="0.3">
      <c r="A42" t="s">
        <v>258</v>
      </c>
      <c r="B42" t="s">
        <v>70</v>
      </c>
    </row>
    <row r="43" spans="1:2" ht="14.45" x14ac:dyDescent="0.3">
      <c r="A43" t="s">
        <v>258</v>
      </c>
      <c r="B43" t="s">
        <v>444</v>
      </c>
    </row>
    <row r="44" spans="1:2" ht="14.45" x14ac:dyDescent="0.3">
      <c r="A44" t="s">
        <v>258</v>
      </c>
      <c r="B44" t="s">
        <v>445</v>
      </c>
    </row>
    <row r="45" spans="1:2" ht="14.45" x14ac:dyDescent="0.3">
      <c r="A45" t="s">
        <v>258</v>
      </c>
      <c r="B45" t="s">
        <v>446</v>
      </c>
    </row>
    <row r="46" spans="1:2" ht="14.45" x14ac:dyDescent="0.3">
      <c r="A46" t="s">
        <v>258</v>
      </c>
      <c r="B46" t="s">
        <v>447</v>
      </c>
    </row>
    <row r="47" spans="1:2" ht="14.45" x14ac:dyDescent="0.3">
      <c r="A47" t="s">
        <v>258</v>
      </c>
      <c r="B47" t="s">
        <v>67</v>
      </c>
    </row>
    <row r="48" spans="1:2" ht="14.45" x14ac:dyDescent="0.3">
      <c r="A48" t="s">
        <v>258</v>
      </c>
      <c r="B48" t="s">
        <v>448</v>
      </c>
    </row>
    <row r="49" spans="1:2" ht="14.45" x14ac:dyDescent="0.3">
      <c r="A49" t="s">
        <v>258</v>
      </c>
      <c r="B49" t="s">
        <v>68</v>
      </c>
    </row>
    <row r="50" spans="1:2" ht="14.45" x14ac:dyDescent="0.3">
      <c r="A50" t="s">
        <v>258</v>
      </c>
      <c r="B50" t="s">
        <v>449</v>
      </c>
    </row>
    <row r="51" spans="1:2" ht="14.45" x14ac:dyDescent="0.3">
      <c r="A51" t="s">
        <v>258</v>
      </c>
      <c r="B51" t="s">
        <v>450</v>
      </c>
    </row>
    <row r="52" spans="1:2" ht="14.45" x14ac:dyDescent="0.3">
      <c r="A52" t="s">
        <v>1177</v>
      </c>
      <c r="B52" t="s">
        <v>521</v>
      </c>
    </row>
    <row r="53" spans="1:2" ht="14.45" x14ac:dyDescent="0.3">
      <c r="A53" t="s">
        <v>1177</v>
      </c>
      <c r="B53" t="s">
        <v>451</v>
      </c>
    </row>
    <row r="54" spans="1:2" ht="14.45" x14ac:dyDescent="0.3">
      <c r="A54" t="s">
        <v>1177</v>
      </c>
      <c r="B54" t="s">
        <v>1171</v>
      </c>
    </row>
    <row r="55" spans="1:2" ht="14.45" x14ac:dyDescent="0.3">
      <c r="A55" t="s">
        <v>1177</v>
      </c>
      <c r="B55" t="s">
        <v>452</v>
      </c>
    </row>
    <row r="56" spans="1:2" ht="14.45" x14ac:dyDescent="0.3">
      <c r="A56" t="s">
        <v>1177</v>
      </c>
      <c r="B56" t="s">
        <v>453</v>
      </c>
    </row>
    <row r="57" spans="1:2" ht="14.45" x14ac:dyDescent="0.3">
      <c r="A57" t="s">
        <v>1177</v>
      </c>
      <c r="B57" t="s">
        <v>66</v>
      </c>
    </row>
    <row r="58" spans="1:2" ht="14.45" x14ac:dyDescent="0.3">
      <c r="A58" t="s">
        <v>1177</v>
      </c>
      <c r="B58" t="s">
        <v>454</v>
      </c>
    </row>
    <row r="59" spans="1:2" ht="14.45" x14ac:dyDescent="0.3">
      <c r="A59" t="s">
        <v>1177</v>
      </c>
      <c r="B59" t="s">
        <v>76</v>
      </c>
    </row>
    <row r="60" spans="1:2" ht="14.45" x14ac:dyDescent="0.3">
      <c r="A60" t="s">
        <v>1177</v>
      </c>
      <c r="B60" t="s">
        <v>657</v>
      </c>
    </row>
    <row r="61" spans="1:2" ht="14.45" x14ac:dyDescent="0.3">
      <c r="A61" t="s">
        <v>1177</v>
      </c>
      <c r="B61" t="s">
        <v>77</v>
      </c>
    </row>
    <row r="62" spans="1:2" ht="14.45" x14ac:dyDescent="0.3">
      <c r="A62" t="s">
        <v>1177</v>
      </c>
      <c r="B62" t="s">
        <v>455</v>
      </c>
    </row>
    <row r="63" spans="1:2" ht="14.45" x14ac:dyDescent="0.3">
      <c r="A63" t="s">
        <v>1177</v>
      </c>
      <c r="B63" t="s">
        <v>78</v>
      </c>
    </row>
    <row r="64" spans="1:2" ht="14.45" x14ac:dyDescent="0.3">
      <c r="A64" t="s">
        <v>1177</v>
      </c>
      <c r="B64" t="s">
        <v>456</v>
      </c>
    </row>
    <row r="65" spans="1:2" ht="14.45" x14ac:dyDescent="0.3">
      <c r="A65" t="s">
        <v>1177</v>
      </c>
      <c r="B65" t="s">
        <v>457</v>
      </c>
    </row>
    <row r="66" spans="1:2" ht="14.45" x14ac:dyDescent="0.3">
      <c r="A66" t="s">
        <v>260</v>
      </c>
      <c r="B66" t="s">
        <v>458</v>
      </c>
    </row>
    <row r="67" spans="1:2" ht="14.45" x14ac:dyDescent="0.3">
      <c r="A67" t="s">
        <v>352</v>
      </c>
      <c r="B67" t="s">
        <v>1341</v>
      </c>
    </row>
    <row r="68" spans="1:2" ht="14.45" x14ac:dyDescent="0.3">
      <c r="A68" t="s">
        <v>352</v>
      </c>
      <c r="B68" t="s">
        <v>134</v>
      </c>
    </row>
    <row r="69" spans="1:2" ht="14.45" x14ac:dyDescent="0.3">
      <c r="A69" t="s">
        <v>352</v>
      </c>
      <c r="B69" t="s">
        <v>423</v>
      </c>
    </row>
    <row r="70" spans="1:2" ht="14.45" x14ac:dyDescent="0.3">
      <c r="A70" t="s">
        <v>352</v>
      </c>
      <c r="B70" t="s">
        <v>462</v>
      </c>
    </row>
    <row r="71" spans="1:2" ht="14.45" x14ac:dyDescent="0.3">
      <c r="A71" t="s">
        <v>352</v>
      </c>
      <c r="B71" t="s">
        <v>463</v>
      </c>
    </row>
    <row r="72" spans="1:2" ht="14.45" x14ac:dyDescent="0.3">
      <c r="A72" t="s">
        <v>352</v>
      </c>
      <c r="B72" t="s">
        <v>464</v>
      </c>
    </row>
    <row r="73" spans="1:2" ht="14.45" x14ac:dyDescent="0.3">
      <c r="A73" t="s">
        <v>352</v>
      </c>
      <c r="B73" t="s">
        <v>432</v>
      </c>
    </row>
    <row r="74" spans="1:2" ht="14.45" x14ac:dyDescent="0.3">
      <c r="A74" t="s">
        <v>352</v>
      </c>
      <c r="B74" t="s">
        <v>465</v>
      </c>
    </row>
    <row r="75" spans="1:2" ht="14.45" x14ac:dyDescent="0.3">
      <c r="A75" t="s">
        <v>352</v>
      </c>
      <c r="B75" t="s">
        <v>437</v>
      </c>
    </row>
    <row r="76" spans="1:2" x14ac:dyDescent="0.25">
      <c r="A76" t="s">
        <v>352</v>
      </c>
      <c r="B76" t="s">
        <v>466</v>
      </c>
    </row>
    <row r="77" spans="1:2" x14ac:dyDescent="0.25">
      <c r="A77" t="s">
        <v>352</v>
      </c>
      <c r="B77" t="s">
        <v>467</v>
      </c>
    </row>
    <row r="78" spans="1:2" x14ac:dyDescent="0.25">
      <c r="A78" t="s">
        <v>352</v>
      </c>
      <c r="B78" t="s">
        <v>468</v>
      </c>
    </row>
    <row r="79" spans="1:2" x14ac:dyDescent="0.25">
      <c r="A79" t="s">
        <v>352</v>
      </c>
      <c r="B79" t="s">
        <v>469</v>
      </c>
    </row>
  </sheetData>
  <customSheetViews>
    <customSheetView guid="{6C463F14-C8AA-495A-8FD2-4A264D8C6FE5}" showRuler="0">
      <pageMargins left="0.75" right="0.75" top="1" bottom="1" header="0.5" footer="0.5"/>
      <headerFooter alignWithMargins="0"/>
    </customSheetView>
  </customSheetViews>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dimension ref="A1:P361"/>
  <sheetViews>
    <sheetView topLeftCell="D10" workbookViewId="0">
      <selection activeCell="D362" sqref="D362"/>
    </sheetView>
  </sheetViews>
  <sheetFormatPr baseColWidth="10" defaultColWidth="9.140625" defaultRowHeight="15" x14ac:dyDescent="0.25"/>
  <cols>
    <col min="1" max="1" width="12.7109375" style="2" bestFit="1" customWidth="1"/>
    <col min="2" max="2" width="6" style="2" customWidth="1"/>
    <col min="3" max="3" width="21.42578125" style="2" customWidth="1"/>
    <col min="4" max="4" width="8.5703125" style="2" customWidth="1"/>
    <col min="5" max="5" width="6" style="2" customWidth="1"/>
    <col min="6" max="6" width="6" style="11" customWidth="1"/>
    <col min="7" max="8" width="40.85546875" style="8" customWidth="1"/>
    <col min="9" max="10" width="8.85546875" customWidth="1"/>
    <col min="11" max="16" width="4.7109375" customWidth="1"/>
  </cols>
  <sheetData>
    <row r="1" spans="1:16" ht="14.45" x14ac:dyDescent="0.3">
      <c r="A1" s="1" t="s">
        <v>201</v>
      </c>
      <c r="B1" s="1" t="s">
        <v>202</v>
      </c>
      <c r="C1" s="1" t="s">
        <v>203</v>
      </c>
      <c r="D1" s="1"/>
      <c r="E1" s="1" t="s">
        <v>204</v>
      </c>
      <c r="F1" s="7" t="s">
        <v>205</v>
      </c>
      <c r="G1" s="295"/>
      <c r="H1" s="295"/>
      <c r="O1">
        <v>1</v>
      </c>
      <c r="P1" t="s">
        <v>1287</v>
      </c>
    </row>
    <row r="2" spans="1:16" ht="14.45" x14ac:dyDescent="0.3">
      <c r="A2" s="1"/>
      <c r="B2" s="1"/>
      <c r="C2" s="1"/>
      <c r="D2" s="1"/>
      <c r="E2" s="1"/>
      <c r="F2" s="7"/>
      <c r="G2" s="295"/>
      <c r="H2" s="295"/>
      <c r="O2">
        <f>O1+1</f>
        <v>2</v>
      </c>
      <c r="P2" t="s">
        <v>1288</v>
      </c>
    </row>
    <row r="3" spans="1:16" ht="14.45" x14ac:dyDescent="0.3">
      <c r="A3" s="1"/>
      <c r="B3" s="1"/>
      <c r="C3" s="1"/>
      <c r="D3" s="1"/>
      <c r="E3" s="1"/>
      <c r="F3" s="7"/>
      <c r="G3" s="295"/>
      <c r="H3" s="295"/>
      <c r="O3">
        <f t="shared" ref="O3:O12" si="0">O2+1</f>
        <v>3</v>
      </c>
      <c r="P3" t="s">
        <v>1289</v>
      </c>
    </row>
    <row r="4" spans="1:16" ht="14.45" x14ac:dyDescent="0.3">
      <c r="A4" s="1"/>
      <c r="B4" s="1"/>
      <c r="C4" s="1"/>
      <c r="D4" s="1"/>
      <c r="E4" s="1"/>
      <c r="F4" s="7"/>
      <c r="G4" s="295"/>
      <c r="H4" s="295"/>
      <c r="O4">
        <f t="shared" si="0"/>
        <v>4</v>
      </c>
      <c r="P4" t="s">
        <v>1290</v>
      </c>
    </row>
    <row r="5" spans="1:16" ht="14.45" x14ac:dyDescent="0.3">
      <c r="A5" s="1"/>
      <c r="B5" s="1"/>
      <c r="C5" s="1"/>
      <c r="D5" s="1"/>
      <c r="E5" s="1"/>
      <c r="F5" s="7"/>
      <c r="G5" s="295"/>
      <c r="H5" s="295"/>
      <c r="O5">
        <f t="shared" si="0"/>
        <v>5</v>
      </c>
      <c r="P5" t="s">
        <v>1225</v>
      </c>
    </row>
    <row r="6" spans="1:16" ht="14.45" x14ac:dyDescent="0.3">
      <c r="A6" s="1"/>
      <c r="B6" s="1"/>
      <c r="C6" s="1"/>
      <c r="D6" s="1"/>
      <c r="E6" s="1"/>
      <c r="F6" s="7"/>
      <c r="G6" s="295"/>
      <c r="H6" s="295"/>
      <c r="O6">
        <f t="shared" si="0"/>
        <v>6</v>
      </c>
      <c r="P6" t="s">
        <v>1291</v>
      </c>
    </row>
    <row r="7" spans="1:16" ht="14.45" x14ac:dyDescent="0.3">
      <c r="A7" s="1"/>
      <c r="B7" s="1"/>
      <c r="C7" s="1"/>
      <c r="D7" s="1"/>
      <c r="E7" s="1"/>
      <c r="F7" s="7"/>
      <c r="G7" s="295"/>
      <c r="H7" s="295"/>
      <c r="O7">
        <f t="shared" si="0"/>
        <v>7</v>
      </c>
      <c r="P7" t="s">
        <v>1292</v>
      </c>
    </row>
    <row r="8" spans="1:16" ht="14.45" x14ac:dyDescent="0.3">
      <c r="A8" s="1"/>
      <c r="B8" s="1"/>
      <c r="C8" s="1"/>
      <c r="D8" s="1"/>
      <c r="E8" s="1"/>
      <c r="F8" s="7"/>
      <c r="G8" s="295"/>
      <c r="H8" s="295"/>
      <c r="O8">
        <f t="shared" si="0"/>
        <v>8</v>
      </c>
      <c r="P8" t="s">
        <v>1293</v>
      </c>
    </row>
    <row r="9" spans="1:16" ht="14.45" x14ac:dyDescent="0.3">
      <c r="A9" s="1"/>
      <c r="B9" s="1"/>
      <c r="C9" s="1"/>
      <c r="D9" s="1"/>
      <c r="E9" s="1"/>
      <c r="F9" s="7"/>
      <c r="G9" s="295"/>
      <c r="H9" s="295"/>
      <c r="O9">
        <f t="shared" si="0"/>
        <v>9</v>
      </c>
      <c r="P9" t="s">
        <v>1294</v>
      </c>
    </row>
    <row r="10" spans="1:16" ht="14.45" x14ac:dyDescent="0.3">
      <c r="A10" s="1"/>
      <c r="B10" s="1"/>
      <c r="C10" s="1"/>
      <c r="D10" s="1"/>
      <c r="E10" s="1"/>
      <c r="F10" s="7"/>
      <c r="G10" s="297"/>
      <c r="H10" s="297"/>
      <c r="O10">
        <f t="shared" si="0"/>
        <v>10</v>
      </c>
      <c r="P10" t="s">
        <v>1295</v>
      </c>
    </row>
    <row r="11" spans="1:16" ht="36" customHeight="1" x14ac:dyDescent="0.3">
      <c r="A11" s="1"/>
      <c r="B11" s="1"/>
      <c r="C11" s="1"/>
      <c r="D11" s="1"/>
      <c r="E11" s="1"/>
      <c r="F11" s="7"/>
      <c r="G11" s="298" t="s">
        <v>611</v>
      </c>
      <c r="H11" s="298"/>
      <c r="O11">
        <f t="shared" si="0"/>
        <v>11</v>
      </c>
      <c r="P11" t="s">
        <v>1296</v>
      </c>
    </row>
    <row r="12" spans="1:16" ht="14.45" x14ac:dyDescent="0.3">
      <c r="A12" s="1"/>
      <c r="B12" s="1"/>
      <c r="C12" s="1"/>
      <c r="D12" s="1"/>
      <c r="E12" s="1"/>
      <c r="F12" s="7"/>
      <c r="G12" s="295"/>
      <c r="H12" s="295"/>
      <c r="O12">
        <f t="shared" si="0"/>
        <v>12</v>
      </c>
      <c r="P12" t="s">
        <v>1297</v>
      </c>
    </row>
    <row r="13" spans="1:16" ht="14.45" x14ac:dyDescent="0.3">
      <c r="A13" t="s">
        <v>206</v>
      </c>
      <c r="B13"/>
      <c r="C13"/>
      <c r="D13" t="s">
        <v>1179</v>
      </c>
      <c r="E13" t="s">
        <v>207</v>
      </c>
      <c r="F13" s="3" t="s">
        <v>208</v>
      </c>
      <c r="G13" s="288" t="str">
        <f>IF(I13="","",I13)</f>
        <v>Energy Efficiency in Public Buildings (EEPB)</v>
      </c>
      <c r="H13" s="288"/>
      <c r="I13" t="s">
        <v>634</v>
      </c>
    </row>
    <row r="14" spans="1:16" ht="14.45" x14ac:dyDescent="0.3">
      <c r="A14" s="1"/>
      <c r="B14" s="1"/>
      <c r="C14" s="1"/>
      <c r="D14" s="1"/>
      <c r="E14" s="1"/>
      <c r="F14" s="7"/>
      <c r="G14" s="295"/>
      <c r="H14" s="295"/>
    </row>
    <row r="15" spans="1:16" s="2" customFormat="1" ht="14.45" x14ac:dyDescent="0.3">
      <c r="A15" t="s">
        <v>258</v>
      </c>
      <c r="B15"/>
      <c r="C15"/>
      <c r="D15" t="s">
        <v>449</v>
      </c>
      <c r="E15" t="s">
        <v>207</v>
      </c>
      <c r="F15" s="4" t="s">
        <v>1321</v>
      </c>
      <c r="G15" s="13" t="s">
        <v>517</v>
      </c>
      <c r="H15" s="259" t="str">
        <f>IF(I15="","",I15)</f>
        <v/>
      </c>
      <c r="I15"/>
      <c r="J15"/>
      <c r="O15" s="2" t="s">
        <v>1226</v>
      </c>
    </row>
    <row r="16" spans="1:16" ht="14.45" x14ac:dyDescent="0.3">
      <c r="A16" s="1"/>
      <c r="B16" s="1"/>
      <c r="C16" s="1"/>
      <c r="D16" s="1"/>
      <c r="E16" s="1"/>
      <c r="F16" s="7"/>
      <c r="G16" s="13" t="s">
        <v>518</v>
      </c>
      <c r="H16" s="259" t="str">
        <f>O16&amp;P16&amp;O17&amp;P17&amp;O18&amp;P18&amp;O19&amp;P19&amp;O20&amp;P20&amp;O21&amp;P21&amp;O22&amp;P22&amp;O23&amp;P23&amp;O24&amp;P24&amp;O25&amp;P25&amp;O26&amp;P26&amp;O27&amp;P27</f>
        <v>El Salvador</v>
      </c>
      <c r="O16" s="260" t="str">
        <f>IF(BasicData!F22=0,"",BasicData!F22)</f>
        <v>El Salvador</v>
      </c>
      <c r="P16" s="261" t="str">
        <f>IF(O17="","",", ")</f>
        <v/>
      </c>
    </row>
    <row r="17" spans="1:16" ht="14.45" x14ac:dyDescent="0.3">
      <c r="A17" s="2" t="s">
        <v>206</v>
      </c>
      <c r="D17" s="2" t="s">
        <v>612</v>
      </c>
      <c r="E17" s="2" t="s">
        <v>230</v>
      </c>
      <c r="F17" s="7"/>
      <c r="G17" s="13" t="s">
        <v>613</v>
      </c>
      <c r="H17" s="259"/>
      <c r="I17">
        <v>41578</v>
      </c>
      <c r="O17" s="262" t="str">
        <f>IF(BasicData!F25=0,"",BasicData!F25)</f>
        <v/>
      </c>
      <c r="P17" s="263" t="str">
        <f t="shared" ref="P17:P27" si="1">IF(O18="","",", ")</f>
        <v/>
      </c>
    </row>
    <row r="18" spans="1:16" s="2" customFormat="1" ht="14.45" x14ac:dyDescent="0.3">
      <c r="A18" s="2" t="s">
        <v>206</v>
      </c>
      <c r="D18" s="2" t="s">
        <v>425</v>
      </c>
      <c r="E18" s="2" t="s">
        <v>230</v>
      </c>
      <c r="F18" s="9" t="s">
        <v>327</v>
      </c>
      <c r="G18" s="13" t="s">
        <v>519</v>
      </c>
      <c r="H18" s="259" t="str">
        <f>IF(I18="","",K18&amp;"-"&amp;L18&amp;"-"&amp;M18)</f>
        <v/>
      </c>
      <c r="I18"/>
      <c r="J18"/>
      <c r="K18">
        <f>DAY(I18)</f>
        <v>0</v>
      </c>
      <c r="L18" t="str">
        <f>VLOOKUP(MONTH(I18),O:P,2,FALSE)</f>
        <v>Jan</v>
      </c>
      <c r="M18">
        <f>YEAR(I18)</f>
        <v>1900</v>
      </c>
      <c r="O18" s="262" t="str">
        <f>IF(BasicData!F26=0,"",BasicData!F26)</f>
        <v/>
      </c>
      <c r="P18" s="263" t="str">
        <f t="shared" si="1"/>
        <v/>
      </c>
    </row>
    <row r="19" spans="1:16" s="2" customFormat="1" ht="14.45" x14ac:dyDescent="0.3">
      <c r="G19" s="295"/>
      <c r="H19" s="295"/>
      <c r="I19"/>
      <c r="J19"/>
      <c r="O19" s="262" t="str">
        <f>IF(BasicData!F27=0,"",BasicData!F27)</f>
        <v/>
      </c>
      <c r="P19" s="263" t="str">
        <f t="shared" si="1"/>
        <v/>
      </c>
    </row>
    <row r="20" spans="1:16" ht="14.45" x14ac:dyDescent="0.3">
      <c r="A20" s="1"/>
      <c r="B20" s="1"/>
      <c r="C20" s="1"/>
      <c r="D20" s="1"/>
      <c r="E20" s="1"/>
      <c r="F20" s="7"/>
      <c r="G20" s="292" t="s">
        <v>614</v>
      </c>
      <c r="H20" s="292"/>
      <c r="O20" s="262" t="str">
        <f>IF(BasicData!F28=0,"",BasicData!F28)</f>
        <v/>
      </c>
      <c r="P20" s="263" t="str">
        <f t="shared" si="1"/>
        <v/>
      </c>
    </row>
    <row r="21" spans="1:16" ht="14.45" x14ac:dyDescent="0.3">
      <c r="A21" t="s">
        <v>206</v>
      </c>
      <c r="B21"/>
      <c r="C21"/>
      <c r="D21" t="s">
        <v>99</v>
      </c>
      <c r="E21" t="s">
        <v>207</v>
      </c>
      <c r="F21" s="3" t="s">
        <v>330</v>
      </c>
      <c r="G21" s="299" t="str">
        <f>IF(I21="","",I21)</f>
        <v>The Project aims to introduce energy efficiency (EE) measures in public buildings by reducing identified technical, policy and information barriers. The Project envisages to: (i) develop and implement an effective EE policy and regulatory framework and to enhance institution building; (ii) strengthen the in-country technical capacity concerning the design and integration of EE measures in public buildings; (iii) implement an EE programme to achieve energy savings by investments and energy monitoring within the Ministry of Public Health. The Project will be implemented by the National Energy Council (CNE); throughput time is 36 months. The EEPB initiative will result in 42,000 ton CO2 directly and 135,000 tons CO2 indirectly avoided emissions. Total budget is US$ 4.325 mln with US$ 3.35 mln cofinancing (of which US$ 2.195 mln investment).</v>
      </c>
      <c r="H21" s="294"/>
      <c r="I21" t="s">
        <v>635</v>
      </c>
      <c r="O21" s="262" t="str">
        <f>IF(BasicData!F29=0,"",BasicData!F29)</f>
        <v/>
      </c>
      <c r="P21" s="263" t="str">
        <f t="shared" si="1"/>
        <v/>
      </c>
    </row>
    <row r="22" spans="1:16" ht="14.45" x14ac:dyDescent="0.3">
      <c r="A22" s="1"/>
      <c r="B22" s="1"/>
      <c r="C22" s="1"/>
      <c r="D22" s="1"/>
      <c r="E22" s="1"/>
      <c r="F22" s="7"/>
      <c r="G22" s="295"/>
      <c r="H22" s="295"/>
      <c r="O22" s="262" t="str">
        <f>IF(BasicData!F30=0,"",BasicData!F30)</f>
        <v/>
      </c>
      <c r="P22" s="263" t="str">
        <f t="shared" si="1"/>
        <v/>
      </c>
    </row>
    <row r="23" spans="1:16" ht="14.45" x14ac:dyDescent="0.3">
      <c r="A23" s="5" t="s">
        <v>520</v>
      </c>
      <c r="F23" s="7"/>
      <c r="G23" s="199"/>
      <c r="H23" s="199"/>
      <c r="O23" s="262" t="str">
        <f>IF(BasicData!F31=0,"",BasicData!F31)</f>
        <v/>
      </c>
      <c r="P23" s="263" t="str">
        <f t="shared" si="1"/>
        <v/>
      </c>
    </row>
    <row r="24" spans="1:16" ht="14.45" x14ac:dyDescent="0.3">
      <c r="A24" s="5"/>
      <c r="F24" s="7"/>
      <c r="G24" s="199"/>
      <c r="H24" s="199"/>
      <c r="O24" s="262" t="str">
        <f>IF(BasicData!F32=0,"",BasicData!F32)</f>
        <v/>
      </c>
      <c r="P24" s="263" t="str">
        <f t="shared" si="1"/>
        <v/>
      </c>
    </row>
    <row r="25" spans="1:16" ht="14.45" x14ac:dyDescent="0.3">
      <c r="G25" s="292" t="s">
        <v>615</v>
      </c>
      <c r="H25" s="292"/>
      <c r="O25" s="262" t="str">
        <f>IF(BasicData!F33=0,"",BasicData!F33)</f>
        <v/>
      </c>
      <c r="P25" s="263" t="str">
        <f t="shared" si="1"/>
        <v/>
      </c>
    </row>
    <row r="26" spans="1:16" x14ac:dyDescent="0.25">
      <c r="G26" s="10" t="s">
        <v>616</v>
      </c>
      <c r="H26" s="258"/>
      <c r="O26" s="262" t="str">
        <f>IF(BasicData!F34=0,"",BasicData!F34)</f>
        <v/>
      </c>
      <c r="P26" s="263" t="str">
        <f t="shared" si="1"/>
        <v/>
      </c>
    </row>
    <row r="27" spans="1:16" x14ac:dyDescent="0.25">
      <c r="A27" s="2" t="s">
        <v>352</v>
      </c>
      <c r="D27" s="2" t="s">
        <v>1174</v>
      </c>
      <c r="G27" s="12" t="s">
        <v>523</v>
      </c>
      <c r="H27" s="259" t="str">
        <f t="shared" ref="H27:H55" si="2">IF(I27="","",I27)</f>
        <v/>
      </c>
      <c r="O27" s="264" t="str">
        <f>IF(BasicData!F35=0,"",BasicData!F35)</f>
        <v/>
      </c>
      <c r="P27" s="265" t="str">
        <f t="shared" si="1"/>
        <v/>
      </c>
    </row>
    <row r="28" spans="1:16" x14ac:dyDescent="0.25">
      <c r="A28" s="2" t="s">
        <v>352</v>
      </c>
      <c r="D28" s="2" t="s">
        <v>70</v>
      </c>
      <c r="G28" s="12" t="s">
        <v>1339</v>
      </c>
      <c r="H28" s="259" t="str">
        <f t="shared" si="2"/>
        <v/>
      </c>
    </row>
    <row r="29" spans="1:16" x14ac:dyDescent="0.25">
      <c r="A29" s="2" t="s">
        <v>352</v>
      </c>
      <c r="D29" s="2" t="s">
        <v>222</v>
      </c>
      <c r="G29" s="12" t="s">
        <v>489</v>
      </c>
      <c r="H29" s="259" t="str">
        <f t="shared" si="2"/>
        <v/>
      </c>
    </row>
    <row r="30" spans="1:16" x14ac:dyDescent="0.25">
      <c r="A30" s="2" t="s">
        <v>352</v>
      </c>
      <c r="D30" s="2" t="s">
        <v>1341</v>
      </c>
      <c r="G30" s="12" t="s">
        <v>1378</v>
      </c>
      <c r="H30" s="259" t="str">
        <f t="shared" si="2"/>
        <v/>
      </c>
    </row>
    <row r="31" spans="1:16" x14ac:dyDescent="0.25">
      <c r="A31" s="2" t="s">
        <v>352</v>
      </c>
      <c r="D31" s="2" t="s">
        <v>134</v>
      </c>
      <c r="G31" s="12" t="s">
        <v>1311</v>
      </c>
      <c r="H31" s="259" t="str">
        <f t="shared" si="2"/>
        <v/>
      </c>
    </row>
    <row r="32" spans="1:16" x14ac:dyDescent="0.25">
      <c r="G32" s="10" t="s">
        <v>617</v>
      </c>
      <c r="H32" s="259"/>
    </row>
    <row r="33" spans="1:8" x14ac:dyDescent="0.25">
      <c r="A33" s="2" t="s">
        <v>352</v>
      </c>
      <c r="D33" s="2" t="s">
        <v>445</v>
      </c>
      <c r="G33" s="12" t="s">
        <v>523</v>
      </c>
      <c r="H33" s="259" t="str">
        <f>IF(I33="","",I33)</f>
        <v/>
      </c>
    </row>
    <row r="34" spans="1:8" x14ac:dyDescent="0.25">
      <c r="A34" s="2" t="s">
        <v>352</v>
      </c>
      <c r="D34" s="2" t="s">
        <v>74</v>
      </c>
      <c r="G34" s="12" t="s">
        <v>1339</v>
      </c>
      <c r="H34" s="259" t="str">
        <f>IF(I34="","",I34)</f>
        <v/>
      </c>
    </row>
    <row r="35" spans="1:8" x14ac:dyDescent="0.25">
      <c r="A35" s="2" t="s">
        <v>352</v>
      </c>
      <c r="D35" s="2" t="s">
        <v>101</v>
      </c>
      <c r="G35" s="12" t="s">
        <v>489</v>
      </c>
      <c r="H35" s="259" t="str">
        <f>IF(I35="","",I35)</f>
        <v/>
      </c>
    </row>
    <row r="36" spans="1:8" x14ac:dyDescent="0.25">
      <c r="A36" s="2" t="s">
        <v>352</v>
      </c>
      <c r="D36" s="2" t="s">
        <v>423</v>
      </c>
      <c r="G36" s="12" t="s">
        <v>1378</v>
      </c>
      <c r="H36" s="259" t="str">
        <f>IF(I36="","",I36)</f>
        <v/>
      </c>
    </row>
    <row r="37" spans="1:8" x14ac:dyDescent="0.25">
      <c r="A37" s="2" t="s">
        <v>352</v>
      </c>
      <c r="D37" s="2" t="s">
        <v>462</v>
      </c>
      <c r="G37" s="12" t="s">
        <v>1311</v>
      </c>
      <c r="H37" s="259" t="str">
        <f>IF(I37="","",I37)</f>
        <v/>
      </c>
    </row>
    <row r="38" spans="1:8" x14ac:dyDescent="0.25">
      <c r="G38" s="10" t="s">
        <v>618</v>
      </c>
      <c r="H38" s="259"/>
    </row>
    <row r="39" spans="1:8" x14ac:dyDescent="0.25">
      <c r="A39" s="2" t="s">
        <v>352</v>
      </c>
      <c r="D39" s="2" t="s">
        <v>490</v>
      </c>
      <c r="G39" s="12" t="s">
        <v>523</v>
      </c>
      <c r="H39" s="259" t="str">
        <f t="shared" si="2"/>
        <v/>
      </c>
    </row>
    <row r="40" spans="1:8" x14ac:dyDescent="0.25">
      <c r="A40" s="2" t="s">
        <v>352</v>
      </c>
      <c r="D40" s="2" t="s">
        <v>78</v>
      </c>
      <c r="G40" s="12" t="s">
        <v>1339</v>
      </c>
      <c r="H40" s="259" t="str">
        <f t="shared" si="2"/>
        <v/>
      </c>
    </row>
    <row r="41" spans="1:8" x14ac:dyDescent="0.25">
      <c r="A41" s="2" t="s">
        <v>352</v>
      </c>
      <c r="D41" s="2" t="s">
        <v>372</v>
      </c>
      <c r="G41" s="12" t="s">
        <v>489</v>
      </c>
      <c r="H41" s="259" t="str">
        <f t="shared" si="2"/>
        <v/>
      </c>
    </row>
    <row r="42" spans="1:8" x14ac:dyDescent="0.25">
      <c r="A42" s="2" t="s">
        <v>352</v>
      </c>
      <c r="D42" s="2" t="s">
        <v>463</v>
      </c>
      <c r="G42" s="12" t="s">
        <v>1378</v>
      </c>
      <c r="H42" s="259" t="str">
        <f t="shared" si="2"/>
        <v/>
      </c>
    </row>
    <row r="43" spans="1:8" x14ac:dyDescent="0.25">
      <c r="A43" s="2" t="s">
        <v>352</v>
      </c>
      <c r="D43" s="2" t="s">
        <v>464</v>
      </c>
      <c r="G43" s="12" t="s">
        <v>1311</v>
      </c>
      <c r="H43" s="259" t="str">
        <f t="shared" si="2"/>
        <v/>
      </c>
    </row>
    <row r="44" spans="1:8" x14ac:dyDescent="0.25">
      <c r="G44" s="10" t="s">
        <v>619</v>
      </c>
      <c r="H44" s="259"/>
    </row>
    <row r="45" spans="1:8" x14ac:dyDescent="0.25">
      <c r="A45" s="2" t="s">
        <v>352</v>
      </c>
      <c r="D45" s="2" t="s">
        <v>493</v>
      </c>
      <c r="G45" s="12" t="s">
        <v>523</v>
      </c>
      <c r="H45" s="259" t="str">
        <f>IF(I45="","",I45)</f>
        <v/>
      </c>
    </row>
    <row r="46" spans="1:8" x14ac:dyDescent="0.25">
      <c r="A46" s="2" t="s">
        <v>352</v>
      </c>
      <c r="D46" s="2" t="s">
        <v>82</v>
      </c>
      <c r="G46" s="12" t="s">
        <v>1339</v>
      </c>
      <c r="H46" s="259" t="str">
        <f>IF(I46="","",I46)</f>
        <v/>
      </c>
    </row>
    <row r="47" spans="1:8" x14ac:dyDescent="0.25">
      <c r="A47" s="2" t="s">
        <v>352</v>
      </c>
      <c r="D47" s="2" t="s">
        <v>378</v>
      </c>
      <c r="G47" s="12" t="s">
        <v>489</v>
      </c>
      <c r="H47" s="259" t="str">
        <f>IF(I47="","",I47)</f>
        <v/>
      </c>
    </row>
    <row r="48" spans="1:8" x14ac:dyDescent="0.25">
      <c r="A48" s="2" t="s">
        <v>352</v>
      </c>
      <c r="D48" s="2" t="s">
        <v>432</v>
      </c>
      <c r="G48" s="12" t="s">
        <v>1378</v>
      </c>
      <c r="H48" s="259" t="str">
        <f>IF(I48="","",I48)</f>
        <v/>
      </c>
    </row>
    <row r="49" spans="1:8" x14ac:dyDescent="0.25">
      <c r="A49" s="2" t="s">
        <v>352</v>
      </c>
      <c r="D49" s="2" t="s">
        <v>465</v>
      </c>
      <c r="G49" s="12" t="s">
        <v>1311</v>
      </c>
      <c r="H49" s="259" t="str">
        <f>IF(I49="","",I49)</f>
        <v/>
      </c>
    </row>
    <row r="50" spans="1:8" x14ac:dyDescent="0.25">
      <c r="G50" s="10" t="s">
        <v>620</v>
      </c>
      <c r="H50" s="259"/>
    </row>
    <row r="51" spans="1:8" x14ac:dyDescent="0.25">
      <c r="A51" s="2" t="s">
        <v>352</v>
      </c>
      <c r="D51" s="2" t="s">
        <v>491</v>
      </c>
      <c r="G51" s="12" t="s">
        <v>523</v>
      </c>
      <c r="H51" s="259" t="str">
        <f t="shared" si="2"/>
        <v/>
      </c>
    </row>
    <row r="52" spans="1:8" x14ac:dyDescent="0.25">
      <c r="A52" s="2" t="s">
        <v>352</v>
      </c>
      <c r="D52" s="2" t="s">
        <v>492</v>
      </c>
      <c r="G52" s="12" t="s">
        <v>1339</v>
      </c>
      <c r="H52" s="259" t="str">
        <f t="shared" si="2"/>
        <v/>
      </c>
    </row>
    <row r="53" spans="1:8" x14ac:dyDescent="0.25">
      <c r="A53" s="2" t="s">
        <v>352</v>
      </c>
      <c r="D53" s="2" t="s">
        <v>381</v>
      </c>
      <c r="G53" s="12" t="s">
        <v>489</v>
      </c>
      <c r="H53" s="259" t="str">
        <f t="shared" si="2"/>
        <v/>
      </c>
    </row>
    <row r="54" spans="1:8" x14ac:dyDescent="0.25">
      <c r="A54" s="2" t="s">
        <v>352</v>
      </c>
      <c r="D54" s="2" t="s">
        <v>437</v>
      </c>
      <c r="G54" s="12" t="s">
        <v>1378</v>
      </c>
      <c r="H54" s="259" t="str">
        <f t="shared" si="2"/>
        <v/>
      </c>
    </row>
    <row r="55" spans="1:8" x14ac:dyDescent="0.25">
      <c r="A55" s="2" t="s">
        <v>352</v>
      </c>
      <c r="D55" s="2" t="s">
        <v>466</v>
      </c>
      <c r="G55" s="12" t="s">
        <v>1311</v>
      </c>
      <c r="H55" s="259" t="str">
        <f t="shared" si="2"/>
        <v/>
      </c>
    </row>
    <row r="56" spans="1:8" x14ac:dyDescent="0.25">
      <c r="G56" s="10" t="s">
        <v>621</v>
      </c>
      <c r="H56" s="259"/>
    </row>
    <row r="57" spans="1:8" x14ac:dyDescent="0.25">
      <c r="A57" s="2" t="s">
        <v>352</v>
      </c>
      <c r="D57" s="2" t="s">
        <v>69</v>
      </c>
      <c r="G57" s="12" t="s">
        <v>523</v>
      </c>
      <c r="H57" s="259" t="str">
        <f>IF(I57="","",I57)</f>
        <v/>
      </c>
    </row>
    <row r="58" spans="1:8" x14ac:dyDescent="0.25">
      <c r="A58" s="2" t="s">
        <v>352</v>
      </c>
      <c r="D58" s="2" t="s">
        <v>659</v>
      </c>
      <c r="G58" s="12" t="s">
        <v>1339</v>
      </c>
      <c r="H58" s="259" t="str">
        <f>IF(I58="","",I58)</f>
        <v/>
      </c>
    </row>
    <row r="59" spans="1:8" x14ac:dyDescent="0.25">
      <c r="A59" s="2" t="s">
        <v>352</v>
      </c>
      <c r="D59" s="2" t="s">
        <v>661</v>
      </c>
      <c r="G59" s="12" t="s">
        <v>489</v>
      </c>
      <c r="H59" s="259" t="str">
        <f>IF(I59="","",I59)</f>
        <v/>
      </c>
    </row>
    <row r="60" spans="1:8" x14ac:dyDescent="0.25">
      <c r="A60" s="2" t="s">
        <v>352</v>
      </c>
      <c r="D60" s="2" t="s">
        <v>467</v>
      </c>
      <c r="G60" s="12" t="s">
        <v>1378</v>
      </c>
      <c r="H60" s="259" t="str">
        <f>IF(I60="","",I60)</f>
        <v/>
      </c>
    </row>
    <row r="61" spans="1:8" x14ac:dyDescent="0.25">
      <c r="A61" s="2" t="s">
        <v>352</v>
      </c>
      <c r="D61" s="2" t="s">
        <v>468</v>
      </c>
      <c r="G61" s="12" t="s">
        <v>1311</v>
      </c>
      <c r="H61" s="259" t="str">
        <f>IF(I61="","",I61)</f>
        <v/>
      </c>
    </row>
    <row r="62" spans="1:8" x14ac:dyDescent="0.25">
      <c r="A62" s="5"/>
      <c r="F62" s="7"/>
      <c r="G62" s="199"/>
      <c r="H62" s="199"/>
    </row>
    <row r="63" spans="1:8" x14ac:dyDescent="0.25">
      <c r="A63" s="5" t="s">
        <v>622</v>
      </c>
      <c r="F63" s="7"/>
      <c r="G63" s="199"/>
      <c r="H63" s="199"/>
    </row>
    <row r="64" spans="1:8" x14ac:dyDescent="0.25">
      <c r="A64" s="5"/>
      <c r="F64" s="7"/>
      <c r="G64" s="199"/>
      <c r="H64" s="199"/>
    </row>
    <row r="65" spans="1:8" x14ac:dyDescent="0.25">
      <c r="G65" s="292" t="s">
        <v>623</v>
      </c>
      <c r="H65" s="292"/>
    </row>
    <row r="66" spans="1:8" x14ac:dyDescent="0.25">
      <c r="G66" s="10" t="s">
        <v>616</v>
      </c>
      <c r="H66" s="258"/>
    </row>
    <row r="67" spans="1:8" x14ac:dyDescent="0.25">
      <c r="A67" s="2" t="s">
        <v>353</v>
      </c>
      <c r="D67" s="2" t="s">
        <v>1174</v>
      </c>
      <c r="G67" s="12" t="s">
        <v>523</v>
      </c>
      <c r="H67" s="259" t="str">
        <f>IF(I67="","",I67)</f>
        <v/>
      </c>
    </row>
    <row r="68" spans="1:8" x14ac:dyDescent="0.25">
      <c r="A68" s="2" t="s">
        <v>353</v>
      </c>
      <c r="D68" s="2" t="s">
        <v>70</v>
      </c>
      <c r="G68" s="12" t="s">
        <v>1339</v>
      </c>
      <c r="H68" s="259" t="str">
        <f>IF(I68="","",I68)</f>
        <v/>
      </c>
    </row>
    <row r="69" spans="1:8" x14ac:dyDescent="0.25">
      <c r="A69" s="2" t="s">
        <v>353</v>
      </c>
      <c r="D69" s="2" t="s">
        <v>222</v>
      </c>
      <c r="G69" s="12" t="s">
        <v>489</v>
      </c>
      <c r="H69" s="259" t="str">
        <f>IF(I69="","",I69)</f>
        <v/>
      </c>
    </row>
    <row r="70" spans="1:8" x14ac:dyDescent="0.25">
      <c r="A70" s="2" t="s">
        <v>353</v>
      </c>
      <c r="D70" s="2" t="s">
        <v>1341</v>
      </c>
      <c r="G70" s="12" t="s">
        <v>1378</v>
      </c>
      <c r="H70" s="259" t="str">
        <f>IF(I70="","",I70)</f>
        <v/>
      </c>
    </row>
    <row r="71" spans="1:8" x14ac:dyDescent="0.25">
      <c r="A71" s="2" t="s">
        <v>353</v>
      </c>
      <c r="D71" s="2" t="s">
        <v>134</v>
      </c>
      <c r="G71" s="12" t="s">
        <v>1311</v>
      </c>
      <c r="H71" s="259" t="str">
        <f>IF(I71="","",I71)</f>
        <v/>
      </c>
    </row>
    <row r="72" spans="1:8" x14ac:dyDescent="0.25">
      <c r="G72" s="10" t="s">
        <v>617</v>
      </c>
      <c r="H72" s="259"/>
    </row>
    <row r="73" spans="1:8" x14ac:dyDescent="0.25">
      <c r="A73" s="2" t="s">
        <v>353</v>
      </c>
      <c r="D73" s="2" t="s">
        <v>445</v>
      </c>
      <c r="G73" s="12" t="s">
        <v>523</v>
      </c>
      <c r="H73" s="259" t="str">
        <f>IF(I73="","",I73)</f>
        <v/>
      </c>
    </row>
    <row r="74" spans="1:8" x14ac:dyDescent="0.25">
      <c r="A74" s="2" t="s">
        <v>353</v>
      </c>
      <c r="D74" s="2" t="s">
        <v>74</v>
      </c>
      <c r="G74" s="12" t="s">
        <v>1339</v>
      </c>
      <c r="H74" s="259" t="str">
        <f>IF(I74="","",I74)</f>
        <v/>
      </c>
    </row>
    <row r="75" spans="1:8" x14ac:dyDescent="0.25">
      <c r="A75" s="2" t="s">
        <v>353</v>
      </c>
      <c r="D75" s="2" t="s">
        <v>101</v>
      </c>
      <c r="G75" s="12" t="s">
        <v>489</v>
      </c>
      <c r="H75" s="259" t="str">
        <f>IF(I75="","",I75)</f>
        <v/>
      </c>
    </row>
    <row r="76" spans="1:8" x14ac:dyDescent="0.25">
      <c r="A76" s="2" t="s">
        <v>353</v>
      </c>
      <c r="D76" s="2" t="s">
        <v>423</v>
      </c>
      <c r="G76" s="12" t="s">
        <v>1378</v>
      </c>
      <c r="H76" s="259" t="str">
        <f>IF(I76="","",I76)</f>
        <v/>
      </c>
    </row>
    <row r="77" spans="1:8" x14ac:dyDescent="0.25">
      <c r="A77" s="2" t="s">
        <v>353</v>
      </c>
      <c r="D77" s="2" t="s">
        <v>462</v>
      </c>
      <c r="G77" s="12" t="s">
        <v>1311</v>
      </c>
      <c r="H77" s="259" t="str">
        <f>IF(I77="","",I77)</f>
        <v/>
      </c>
    </row>
    <row r="78" spans="1:8" x14ac:dyDescent="0.25">
      <c r="G78" s="10" t="s">
        <v>618</v>
      </c>
      <c r="H78" s="259"/>
    </row>
    <row r="79" spans="1:8" x14ac:dyDescent="0.25">
      <c r="A79" s="2" t="s">
        <v>353</v>
      </c>
      <c r="D79" s="2" t="s">
        <v>490</v>
      </c>
      <c r="G79" s="12" t="s">
        <v>523</v>
      </c>
      <c r="H79" s="259" t="str">
        <f>IF(I79="","",I79)</f>
        <v/>
      </c>
    </row>
    <row r="80" spans="1:8" x14ac:dyDescent="0.25">
      <c r="A80" s="2" t="s">
        <v>353</v>
      </c>
      <c r="D80" s="2" t="s">
        <v>78</v>
      </c>
      <c r="G80" s="12" t="s">
        <v>1339</v>
      </c>
      <c r="H80" s="259" t="str">
        <f>IF(I80="","",I80)</f>
        <v/>
      </c>
    </row>
    <row r="81" spans="1:8" x14ac:dyDescent="0.25">
      <c r="A81" s="2" t="s">
        <v>353</v>
      </c>
      <c r="D81" s="2" t="s">
        <v>372</v>
      </c>
      <c r="G81" s="12" t="s">
        <v>489</v>
      </c>
      <c r="H81" s="259" t="str">
        <f>IF(I81="","",I81)</f>
        <v/>
      </c>
    </row>
    <row r="82" spans="1:8" x14ac:dyDescent="0.25">
      <c r="A82" s="2" t="s">
        <v>353</v>
      </c>
      <c r="D82" s="2" t="s">
        <v>463</v>
      </c>
      <c r="G82" s="12" t="s">
        <v>1378</v>
      </c>
      <c r="H82" s="259" t="str">
        <f>IF(I82="","",I82)</f>
        <v/>
      </c>
    </row>
    <row r="83" spans="1:8" x14ac:dyDescent="0.25">
      <c r="A83" s="2" t="s">
        <v>353</v>
      </c>
      <c r="D83" s="2" t="s">
        <v>464</v>
      </c>
      <c r="G83" s="12" t="s">
        <v>1311</v>
      </c>
      <c r="H83" s="259" t="str">
        <f>IF(I83="","",I83)</f>
        <v/>
      </c>
    </row>
    <row r="84" spans="1:8" x14ac:dyDescent="0.25">
      <c r="G84" s="10" t="s">
        <v>619</v>
      </c>
      <c r="H84" s="259"/>
    </row>
    <row r="85" spans="1:8" x14ac:dyDescent="0.25">
      <c r="A85" s="2" t="s">
        <v>353</v>
      </c>
      <c r="D85" s="2" t="s">
        <v>493</v>
      </c>
      <c r="G85" s="12" t="s">
        <v>523</v>
      </c>
      <c r="H85" s="259" t="str">
        <f>IF(I85="","",I85)</f>
        <v/>
      </c>
    </row>
    <row r="86" spans="1:8" x14ac:dyDescent="0.25">
      <c r="A86" s="2" t="s">
        <v>353</v>
      </c>
      <c r="D86" s="2" t="s">
        <v>82</v>
      </c>
      <c r="G86" s="12" t="s">
        <v>1339</v>
      </c>
      <c r="H86" s="259" t="str">
        <f>IF(I86="","",I86)</f>
        <v/>
      </c>
    </row>
    <row r="87" spans="1:8" x14ac:dyDescent="0.25">
      <c r="A87" s="2" t="s">
        <v>353</v>
      </c>
      <c r="D87" s="2" t="s">
        <v>378</v>
      </c>
      <c r="G87" s="12" t="s">
        <v>489</v>
      </c>
      <c r="H87" s="259" t="str">
        <f>IF(I87="","",I87)</f>
        <v/>
      </c>
    </row>
    <row r="88" spans="1:8" x14ac:dyDescent="0.25">
      <c r="A88" s="2" t="s">
        <v>353</v>
      </c>
      <c r="D88" s="2" t="s">
        <v>432</v>
      </c>
      <c r="G88" s="12" t="s">
        <v>1378</v>
      </c>
      <c r="H88" s="259" t="str">
        <f>IF(I88="","",I88)</f>
        <v/>
      </c>
    </row>
    <row r="89" spans="1:8" x14ac:dyDescent="0.25">
      <c r="A89" s="2" t="s">
        <v>353</v>
      </c>
      <c r="D89" s="2" t="s">
        <v>465</v>
      </c>
      <c r="G89" s="12" t="s">
        <v>1311</v>
      </c>
      <c r="H89" s="259" t="str">
        <f>IF(I89="","",I89)</f>
        <v/>
      </c>
    </row>
    <row r="90" spans="1:8" x14ac:dyDescent="0.25">
      <c r="G90" s="10" t="s">
        <v>620</v>
      </c>
      <c r="H90" s="259"/>
    </row>
    <row r="91" spans="1:8" x14ac:dyDescent="0.25">
      <c r="A91" s="2" t="s">
        <v>353</v>
      </c>
      <c r="D91" s="2" t="s">
        <v>491</v>
      </c>
      <c r="G91" s="12" t="s">
        <v>523</v>
      </c>
      <c r="H91" s="259" t="str">
        <f>IF(I91="","",I91)</f>
        <v/>
      </c>
    </row>
    <row r="92" spans="1:8" x14ac:dyDescent="0.25">
      <c r="A92" s="2" t="s">
        <v>353</v>
      </c>
      <c r="D92" s="2" t="s">
        <v>492</v>
      </c>
      <c r="G92" s="12" t="s">
        <v>1339</v>
      </c>
      <c r="H92" s="259" t="str">
        <f>IF(I92="","",I92)</f>
        <v/>
      </c>
    </row>
    <row r="93" spans="1:8" x14ac:dyDescent="0.25">
      <c r="A93" s="2" t="s">
        <v>353</v>
      </c>
      <c r="D93" s="2" t="s">
        <v>381</v>
      </c>
      <c r="G93" s="12" t="s">
        <v>489</v>
      </c>
      <c r="H93" s="259" t="str">
        <f>IF(I93="","",I93)</f>
        <v/>
      </c>
    </row>
    <row r="94" spans="1:8" x14ac:dyDescent="0.25">
      <c r="A94" s="2" t="s">
        <v>353</v>
      </c>
      <c r="D94" s="2" t="s">
        <v>437</v>
      </c>
      <c r="G94" s="12" t="s">
        <v>1378</v>
      </c>
      <c r="H94" s="259" t="str">
        <f>IF(I94="","",I94)</f>
        <v/>
      </c>
    </row>
    <row r="95" spans="1:8" x14ac:dyDescent="0.25">
      <c r="A95" s="2" t="s">
        <v>353</v>
      </c>
      <c r="D95" s="2" t="s">
        <v>466</v>
      </c>
      <c r="G95" s="12" t="s">
        <v>1311</v>
      </c>
      <c r="H95" s="259" t="str">
        <f>IF(I95="","",I95)</f>
        <v/>
      </c>
    </row>
    <row r="96" spans="1:8" x14ac:dyDescent="0.25">
      <c r="G96" s="10" t="s">
        <v>621</v>
      </c>
      <c r="H96" s="259"/>
    </row>
    <row r="97" spans="1:8" x14ac:dyDescent="0.25">
      <c r="A97" s="2" t="s">
        <v>353</v>
      </c>
      <c r="D97" s="2" t="s">
        <v>69</v>
      </c>
      <c r="G97" s="12" t="s">
        <v>523</v>
      </c>
      <c r="H97" s="259" t="str">
        <f>IF(I97="","",I97)</f>
        <v/>
      </c>
    </row>
    <row r="98" spans="1:8" x14ac:dyDescent="0.25">
      <c r="A98" s="2" t="s">
        <v>353</v>
      </c>
      <c r="D98" s="2" t="s">
        <v>659</v>
      </c>
      <c r="G98" s="12" t="s">
        <v>1339</v>
      </c>
      <c r="H98" s="259" t="str">
        <f>IF(I98="","",I98)</f>
        <v/>
      </c>
    </row>
    <row r="99" spans="1:8" x14ac:dyDescent="0.25">
      <c r="A99" s="2" t="s">
        <v>353</v>
      </c>
      <c r="D99" s="2" t="s">
        <v>661</v>
      </c>
      <c r="G99" s="12" t="s">
        <v>489</v>
      </c>
      <c r="H99" s="259" t="str">
        <f>IF(I99="","",I99)</f>
        <v/>
      </c>
    </row>
    <row r="100" spans="1:8" x14ac:dyDescent="0.25">
      <c r="A100" s="2" t="s">
        <v>353</v>
      </c>
      <c r="D100" s="2" t="s">
        <v>467</v>
      </c>
      <c r="G100" s="12" t="s">
        <v>1378</v>
      </c>
      <c r="H100" s="259" t="str">
        <f>IF(I100="","",I100)</f>
        <v/>
      </c>
    </row>
    <row r="101" spans="1:8" x14ac:dyDescent="0.25">
      <c r="A101" s="2" t="s">
        <v>353</v>
      </c>
      <c r="D101" s="2" t="s">
        <v>468</v>
      </c>
      <c r="G101" s="12" t="s">
        <v>1311</v>
      </c>
      <c r="H101" s="259" t="str">
        <f>IF(I101="","",I101)</f>
        <v/>
      </c>
    </row>
    <row r="102" spans="1:8" x14ac:dyDescent="0.25">
      <c r="A102" s="5"/>
      <c r="F102" s="7"/>
      <c r="G102" s="295"/>
      <c r="H102" s="295"/>
    </row>
    <row r="103" spans="1:8" x14ac:dyDescent="0.25">
      <c r="A103" s="5"/>
      <c r="F103" s="7"/>
      <c r="G103" s="292" t="s">
        <v>624</v>
      </c>
      <c r="H103" s="292"/>
    </row>
    <row r="104" spans="1:8" x14ac:dyDescent="0.25">
      <c r="A104" s="5"/>
      <c r="F104" s="7"/>
      <c r="G104" s="296" t="s">
        <v>625</v>
      </c>
      <c r="H104" s="296"/>
    </row>
    <row r="105" spans="1:8" x14ac:dyDescent="0.25">
      <c r="G105" s="290" t="s">
        <v>259</v>
      </c>
      <c r="H105" s="290"/>
    </row>
    <row r="106" spans="1:8" x14ac:dyDescent="0.25">
      <c r="A106" s="2" t="s">
        <v>1177</v>
      </c>
      <c r="D106" s="2" t="s">
        <v>454</v>
      </c>
      <c r="G106" s="294" t="str">
        <f>IF(I106="","",I106)</f>
        <v/>
      </c>
      <c r="H106" s="294"/>
    </row>
    <row r="107" spans="1:8" x14ac:dyDescent="0.25">
      <c r="G107" s="290" t="s">
        <v>626</v>
      </c>
      <c r="H107" s="290"/>
    </row>
    <row r="108" spans="1:8" x14ac:dyDescent="0.25">
      <c r="A108" s="2" t="s">
        <v>258</v>
      </c>
      <c r="D108" s="2" t="s">
        <v>68</v>
      </c>
      <c r="F108" s="7"/>
      <c r="G108" s="294" t="str">
        <f>IF(I108="","",I108)</f>
        <v/>
      </c>
      <c r="H108" s="294"/>
    </row>
    <row r="109" spans="1:8" x14ac:dyDescent="0.25">
      <c r="F109" s="7"/>
      <c r="G109" s="295"/>
      <c r="H109" s="295"/>
    </row>
    <row r="110" spans="1:8" x14ac:dyDescent="0.25">
      <c r="A110" s="5" t="s">
        <v>627</v>
      </c>
      <c r="F110" s="7"/>
      <c r="G110" s="199"/>
      <c r="H110" s="199"/>
    </row>
    <row r="111" spans="1:8" x14ac:dyDescent="0.25">
      <c r="F111" s="7"/>
      <c r="G111" s="199"/>
      <c r="H111" s="199"/>
    </row>
    <row r="112" spans="1:8" x14ac:dyDescent="0.25">
      <c r="F112" s="7"/>
      <c r="G112" s="292" t="s">
        <v>628</v>
      </c>
      <c r="H112" s="292"/>
    </row>
    <row r="113" spans="1:8" x14ac:dyDescent="0.25">
      <c r="A113" s="6"/>
      <c r="B113" s="267"/>
      <c r="F113" s="7"/>
      <c r="G113" s="290" t="s">
        <v>14</v>
      </c>
      <c r="H113" s="290"/>
    </row>
    <row r="114" spans="1:8" x14ac:dyDescent="0.25">
      <c r="A114" s="6"/>
      <c r="B114" s="267"/>
      <c r="F114" s="7"/>
      <c r="G114" s="290" t="s">
        <v>15</v>
      </c>
      <c r="H114" s="290"/>
    </row>
    <row r="115" spans="1:8" x14ac:dyDescent="0.25">
      <c r="A115" s="83" t="s">
        <v>1191</v>
      </c>
      <c r="B115" s="267"/>
      <c r="D115" s="2" t="s">
        <v>209</v>
      </c>
      <c r="F115" s="7"/>
      <c r="G115" s="82" t="s">
        <v>629</v>
      </c>
      <c r="H115" s="259" t="str">
        <f>IF(I115="","",I115)</f>
        <v/>
      </c>
    </row>
    <row r="116" spans="1:8" x14ac:dyDescent="0.25">
      <c r="A116" s="83" t="s">
        <v>1191</v>
      </c>
      <c r="B116" s="267"/>
      <c r="D116" s="2" t="s">
        <v>524</v>
      </c>
      <c r="F116" s="7"/>
      <c r="G116" s="82" t="s">
        <v>1343</v>
      </c>
      <c r="H116" s="259" t="str">
        <f>IF(I116="","",I116)</f>
        <v/>
      </c>
    </row>
    <row r="117" spans="1:8" x14ac:dyDescent="0.25">
      <c r="A117" s="6"/>
      <c r="B117" s="267"/>
      <c r="F117" s="7"/>
      <c r="G117" s="289"/>
      <c r="H117" s="289"/>
    </row>
    <row r="118" spans="1:8" x14ac:dyDescent="0.25">
      <c r="A118" s="6"/>
      <c r="B118" s="267"/>
      <c r="F118" s="7"/>
      <c r="G118" s="290" t="s">
        <v>895</v>
      </c>
      <c r="H118" s="290"/>
    </row>
    <row r="119" spans="1:8" x14ac:dyDescent="0.25">
      <c r="A119" s="83"/>
      <c r="B119" s="267"/>
      <c r="F119" s="7"/>
      <c r="G119" s="290" t="s">
        <v>1433</v>
      </c>
      <c r="H119" s="290"/>
    </row>
    <row r="120" spans="1:8" x14ac:dyDescent="0.25">
      <c r="A120" s="83" t="s">
        <v>1191</v>
      </c>
      <c r="B120" s="267"/>
      <c r="D120" s="2" t="s">
        <v>486</v>
      </c>
      <c r="G120" s="82" t="s">
        <v>533</v>
      </c>
      <c r="H120" s="259" t="str">
        <f>IF(I120="","",I120)</f>
        <v/>
      </c>
    </row>
    <row r="121" spans="1:8" x14ac:dyDescent="0.25">
      <c r="A121" s="83" t="s">
        <v>1191</v>
      </c>
      <c r="B121" s="267"/>
      <c r="D121" s="2" t="s">
        <v>221</v>
      </c>
      <c r="G121" s="82" t="s">
        <v>630</v>
      </c>
      <c r="H121" s="259" t="str">
        <f>IF(I121="","",I121)</f>
        <v/>
      </c>
    </row>
    <row r="122" spans="1:8" x14ac:dyDescent="0.25">
      <c r="A122" s="267"/>
      <c r="B122" s="267"/>
      <c r="G122" s="80"/>
      <c r="H122" s="80"/>
    </row>
    <row r="123" spans="1:8" x14ac:dyDescent="0.25">
      <c r="A123" s="6"/>
      <c r="B123" s="267"/>
      <c r="F123" s="7"/>
      <c r="G123" s="290" t="s">
        <v>16</v>
      </c>
      <c r="H123" s="290"/>
    </row>
    <row r="124" spans="1:8" x14ac:dyDescent="0.25">
      <c r="A124" s="83"/>
      <c r="B124" s="267"/>
      <c r="F124" s="7"/>
      <c r="G124" s="290" t="s">
        <v>17</v>
      </c>
      <c r="H124" s="290"/>
    </row>
    <row r="125" spans="1:8" x14ac:dyDescent="0.25">
      <c r="A125" s="83" t="s">
        <v>1191</v>
      </c>
      <c r="B125" s="267"/>
      <c r="D125" s="2" t="s">
        <v>225</v>
      </c>
      <c r="G125" s="82" t="s">
        <v>18</v>
      </c>
      <c r="H125" s="259" t="str">
        <f>IF(I125="","",I125)</f>
        <v/>
      </c>
    </row>
    <row r="126" spans="1:8" x14ac:dyDescent="0.25">
      <c r="A126" s="83" t="s">
        <v>1191</v>
      </c>
      <c r="B126" s="267"/>
      <c r="D126" s="2" t="s">
        <v>228</v>
      </c>
      <c r="G126" s="82" t="s">
        <v>1344</v>
      </c>
      <c r="H126" s="259" t="str">
        <f>IF(I126="","",I126)</f>
        <v/>
      </c>
    </row>
    <row r="127" spans="1:8" x14ac:dyDescent="0.25">
      <c r="A127" s="267"/>
      <c r="B127" s="267"/>
      <c r="G127" s="80"/>
      <c r="H127" s="80"/>
    </row>
    <row r="128" spans="1:8" x14ac:dyDescent="0.25">
      <c r="A128" s="267"/>
      <c r="B128" s="267"/>
      <c r="G128" s="290" t="s">
        <v>19</v>
      </c>
      <c r="H128" s="290"/>
    </row>
    <row r="129" spans="1:8" x14ac:dyDescent="0.25">
      <c r="A129" s="267"/>
      <c r="B129" s="267"/>
      <c r="G129" s="290" t="s">
        <v>1182</v>
      </c>
      <c r="H129" s="290"/>
    </row>
    <row r="130" spans="1:8" x14ac:dyDescent="0.25">
      <c r="A130" s="83" t="s">
        <v>1191</v>
      </c>
      <c r="B130" s="267"/>
      <c r="D130" s="2" t="s">
        <v>76</v>
      </c>
      <c r="G130" s="82" t="s">
        <v>540</v>
      </c>
      <c r="H130" s="259" t="str">
        <f>IF(I130="","",I130)</f>
        <v/>
      </c>
    </row>
    <row r="131" spans="1:8" x14ac:dyDescent="0.25">
      <c r="A131" s="83" t="s">
        <v>1191</v>
      </c>
      <c r="B131" s="267"/>
      <c r="D131" s="2" t="s">
        <v>233</v>
      </c>
      <c r="G131" s="82" t="s">
        <v>1345</v>
      </c>
      <c r="H131" s="259" t="str">
        <f>IF(I131="","",I131)</f>
        <v/>
      </c>
    </row>
    <row r="132" spans="1:8" x14ac:dyDescent="0.25">
      <c r="A132" s="267"/>
      <c r="B132" s="267"/>
      <c r="G132" s="80"/>
      <c r="H132" s="80"/>
    </row>
    <row r="133" spans="1:8" x14ac:dyDescent="0.25">
      <c r="A133" s="267"/>
      <c r="B133" s="267"/>
      <c r="G133" s="290" t="s">
        <v>20</v>
      </c>
      <c r="H133" s="290"/>
    </row>
    <row r="134" spans="1:8" x14ac:dyDescent="0.25">
      <c r="A134" s="83" t="s">
        <v>1191</v>
      </c>
      <c r="B134" s="267"/>
      <c r="D134" s="2" t="s">
        <v>78</v>
      </c>
      <c r="G134" s="82" t="s">
        <v>1183</v>
      </c>
      <c r="H134" s="259" t="str">
        <f>IF(I134="","",I134)</f>
        <v/>
      </c>
    </row>
    <row r="135" spans="1:8" x14ac:dyDescent="0.25">
      <c r="A135" s="83" t="s">
        <v>1191</v>
      </c>
      <c r="B135" s="267"/>
      <c r="D135" s="2" t="s">
        <v>373</v>
      </c>
      <c r="G135" s="82" t="s">
        <v>898</v>
      </c>
      <c r="H135" s="259" t="str">
        <f>IF(I135="","",I135)</f>
        <v/>
      </c>
    </row>
    <row r="136" spans="1:8" x14ac:dyDescent="0.25">
      <c r="A136" s="83" t="s">
        <v>1191</v>
      </c>
      <c r="D136" s="2" t="s">
        <v>374</v>
      </c>
      <c r="F136" s="7"/>
      <c r="G136" s="82" t="s">
        <v>538</v>
      </c>
      <c r="H136" s="259" t="str">
        <f>IF(I136="","",I136)</f>
        <v/>
      </c>
    </row>
    <row r="137" spans="1:8" x14ac:dyDescent="0.25">
      <c r="F137" s="7"/>
      <c r="G137" s="11"/>
      <c r="H137" s="258"/>
    </row>
    <row r="138" spans="1:8" x14ac:dyDescent="0.25">
      <c r="G138" s="290" t="s">
        <v>550</v>
      </c>
      <c r="H138" s="290"/>
    </row>
    <row r="139" spans="1:8" x14ac:dyDescent="0.25">
      <c r="A139" s="83" t="s">
        <v>1191</v>
      </c>
      <c r="D139" s="2" t="s">
        <v>378</v>
      </c>
      <c r="G139" s="294" t="str">
        <f>IF(I139="","",I139)</f>
        <v/>
      </c>
      <c r="H139" s="294"/>
    </row>
    <row r="140" spans="1:8" x14ac:dyDescent="0.25">
      <c r="F140" s="7"/>
      <c r="G140" s="11"/>
      <c r="H140" s="7"/>
    </row>
    <row r="141" spans="1:8" x14ac:dyDescent="0.25">
      <c r="F141" s="7"/>
      <c r="G141" s="292" t="s">
        <v>631</v>
      </c>
      <c r="H141" s="292"/>
    </row>
    <row r="142" spans="1:8" x14ac:dyDescent="0.25">
      <c r="G142" s="290" t="s">
        <v>1185</v>
      </c>
      <c r="H142" s="290"/>
    </row>
    <row r="143" spans="1:8" x14ac:dyDescent="0.25">
      <c r="A143" s="2" t="s">
        <v>1184</v>
      </c>
      <c r="D143" s="2" t="s">
        <v>1165</v>
      </c>
      <c r="G143" s="294" t="str">
        <f>IF(I143="","",I143)</f>
        <v/>
      </c>
      <c r="H143" s="294"/>
    </row>
    <row r="144" spans="1:8" x14ac:dyDescent="0.25">
      <c r="G144" s="293"/>
      <c r="H144" s="293"/>
    </row>
    <row r="145" spans="1:8" x14ac:dyDescent="0.25">
      <c r="G145" s="290" t="s">
        <v>1186</v>
      </c>
      <c r="H145" s="290"/>
    </row>
    <row r="146" spans="1:8" x14ac:dyDescent="0.25">
      <c r="A146" s="2" t="s">
        <v>1184</v>
      </c>
      <c r="D146" s="2" t="s">
        <v>211</v>
      </c>
      <c r="G146" s="294" t="str">
        <f>IF(I146="","",I146)</f>
        <v/>
      </c>
      <c r="H146" s="294"/>
    </row>
    <row r="147" spans="1:8" x14ac:dyDescent="0.25">
      <c r="G147" s="289"/>
      <c r="H147" s="289"/>
    </row>
    <row r="148" spans="1:8" x14ac:dyDescent="0.25">
      <c r="G148" s="290" t="s">
        <v>1315</v>
      </c>
      <c r="H148" s="290"/>
    </row>
    <row r="149" spans="1:8" x14ac:dyDescent="0.25">
      <c r="A149" s="2" t="s">
        <v>1184</v>
      </c>
      <c r="D149" s="2" t="s">
        <v>218</v>
      </c>
      <c r="G149" s="294" t="str">
        <f>IF(I149="","",I149)</f>
        <v/>
      </c>
      <c r="H149" s="294"/>
    </row>
    <row r="150" spans="1:8" x14ac:dyDescent="0.25">
      <c r="G150" s="289"/>
      <c r="H150" s="289"/>
    </row>
    <row r="151" spans="1:8" x14ac:dyDescent="0.25">
      <c r="G151" s="290" t="s">
        <v>550</v>
      </c>
      <c r="H151" s="290"/>
    </row>
    <row r="152" spans="1:8" x14ac:dyDescent="0.25">
      <c r="A152" s="2" t="s">
        <v>1184</v>
      </c>
      <c r="D152" s="2" t="s">
        <v>71</v>
      </c>
      <c r="G152" s="294" t="str">
        <f>IF(I152="","",I152)</f>
        <v/>
      </c>
      <c r="H152" s="294"/>
    </row>
    <row r="153" spans="1:8" x14ac:dyDescent="0.25">
      <c r="A153" s="83"/>
      <c r="G153" s="266"/>
      <c r="H153" s="266"/>
    </row>
    <row r="154" spans="1:8" x14ac:dyDescent="0.25">
      <c r="G154" s="292" t="s">
        <v>1285</v>
      </c>
      <c r="H154" s="292"/>
    </row>
    <row r="155" spans="1:8" x14ac:dyDescent="0.25">
      <c r="G155" s="290" t="s">
        <v>144</v>
      </c>
      <c r="H155" s="290"/>
    </row>
    <row r="156" spans="1:8" x14ac:dyDescent="0.25">
      <c r="A156" s="2" t="s">
        <v>329</v>
      </c>
      <c r="D156" s="2" t="s">
        <v>521</v>
      </c>
      <c r="G156" s="294" t="str">
        <f>IF(I156="","",I156)</f>
        <v/>
      </c>
      <c r="H156" s="294"/>
    </row>
    <row r="157" spans="1:8" x14ac:dyDescent="0.25">
      <c r="G157" s="293"/>
      <c r="H157" s="293"/>
    </row>
    <row r="158" spans="1:8" x14ac:dyDescent="0.25">
      <c r="G158" s="290" t="s">
        <v>145</v>
      </c>
      <c r="H158" s="290"/>
    </row>
    <row r="159" spans="1:8" x14ac:dyDescent="0.25">
      <c r="A159" s="2" t="s">
        <v>329</v>
      </c>
      <c r="D159" s="2" t="s">
        <v>1165</v>
      </c>
      <c r="G159" s="294" t="str">
        <f>IF(I159="","",I159)</f>
        <v/>
      </c>
      <c r="H159" s="294"/>
    </row>
    <row r="160" spans="1:8" x14ac:dyDescent="0.25">
      <c r="G160" s="289"/>
      <c r="H160" s="289"/>
    </row>
    <row r="161" spans="1:8" x14ac:dyDescent="0.25">
      <c r="G161" s="290" t="s">
        <v>261</v>
      </c>
      <c r="H161" s="290"/>
    </row>
    <row r="162" spans="1:8" x14ac:dyDescent="0.25">
      <c r="A162" s="2" t="s">
        <v>329</v>
      </c>
      <c r="D162" s="2" t="s">
        <v>1167</v>
      </c>
      <c r="G162" s="294" t="str">
        <f>IF(I162="","",I162)</f>
        <v/>
      </c>
      <c r="H162" s="294"/>
    </row>
    <row r="163" spans="1:8" x14ac:dyDescent="0.25">
      <c r="G163" s="289"/>
      <c r="H163" s="289"/>
    </row>
    <row r="164" spans="1:8" x14ac:dyDescent="0.25">
      <c r="G164" s="290" t="s">
        <v>146</v>
      </c>
      <c r="H164" s="290"/>
    </row>
    <row r="165" spans="1:8" x14ac:dyDescent="0.25">
      <c r="A165" s="2" t="s">
        <v>329</v>
      </c>
      <c r="D165" s="2" t="s">
        <v>209</v>
      </c>
      <c r="G165" s="294" t="str">
        <f>IF(I165="","",I165)</f>
        <v/>
      </c>
      <c r="H165" s="294"/>
    </row>
    <row r="166" spans="1:8" x14ac:dyDescent="0.25">
      <c r="G166" s="293"/>
      <c r="H166" s="293"/>
    </row>
    <row r="167" spans="1:8" x14ac:dyDescent="0.25">
      <c r="G167" s="290" t="s">
        <v>21</v>
      </c>
      <c r="H167" s="290"/>
    </row>
    <row r="168" spans="1:8" x14ac:dyDescent="0.25">
      <c r="A168" s="2" t="s">
        <v>329</v>
      </c>
      <c r="D168" s="2" t="s">
        <v>1168</v>
      </c>
      <c r="G168" s="294" t="str">
        <f>IF(I168="","",I168)</f>
        <v/>
      </c>
      <c r="H168" s="294"/>
    </row>
    <row r="169" spans="1:8" x14ac:dyDescent="0.25">
      <c r="G169" s="289"/>
      <c r="H169" s="289"/>
    </row>
    <row r="170" spans="1:8" x14ac:dyDescent="0.25">
      <c r="G170" s="290" t="s">
        <v>550</v>
      </c>
      <c r="H170" s="290"/>
    </row>
    <row r="171" spans="1:8" x14ac:dyDescent="0.25">
      <c r="A171" s="2" t="s">
        <v>329</v>
      </c>
      <c r="D171" s="2" t="s">
        <v>216</v>
      </c>
      <c r="G171" s="294" t="str">
        <f>IF(I171="","",I171)</f>
        <v/>
      </c>
      <c r="H171" s="294"/>
    </row>
    <row r="172" spans="1:8" x14ac:dyDescent="0.25">
      <c r="A172" s="83"/>
      <c r="G172" s="266"/>
      <c r="H172" s="266"/>
    </row>
    <row r="173" spans="1:8" x14ac:dyDescent="0.25">
      <c r="G173" s="292" t="s">
        <v>380</v>
      </c>
      <c r="H173" s="292"/>
    </row>
    <row r="174" spans="1:8" x14ac:dyDescent="0.25">
      <c r="A174" s="2" t="s">
        <v>98</v>
      </c>
      <c r="D174" s="2" t="s">
        <v>1179</v>
      </c>
      <c r="G174" s="12" t="s">
        <v>1347</v>
      </c>
      <c r="H174" s="259" t="str">
        <f>IF(I174="","",I174)</f>
        <v/>
      </c>
    </row>
    <row r="175" spans="1:8" x14ac:dyDescent="0.25">
      <c r="A175" s="2" t="s">
        <v>98</v>
      </c>
      <c r="D175" s="2" t="s">
        <v>487</v>
      </c>
      <c r="G175" s="12" t="s">
        <v>532</v>
      </c>
      <c r="H175" s="259" t="str">
        <f>IF(I175="","",I175)</f>
        <v/>
      </c>
    </row>
    <row r="176" spans="1:8" x14ac:dyDescent="0.25">
      <c r="A176" s="2" t="s">
        <v>98</v>
      </c>
      <c r="D176" s="2" t="s">
        <v>1165</v>
      </c>
      <c r="G176" s="12" t="s">
        <v>22</v>
      </c>
      <c r="H176" s="259" t="str">
        <f>IF(I176="","",I176)</f>
        <v/>
      </c>
    </row>
    <row r="177" spans="1:8" x14ac:dyDescent="0.25">
      <c r="A177" s="2" t="s">
        <v>98</v>
      </c>
      <c r="D177" s="2" t="s">
        <v>1167</v>
      </c>
      <c r="G177" s="12" t="s">
        <v>902</v>
      </c>
      <c r="H177" s="259" t="str">
        <f>IF(I177="","",I177)</f>
        <v/>
      </c>
    </row>
    <row r="178" spans="1:8" x14ac:dyDescent="0.25">
      <c r="G178" s="290" t="s">
        <v>903</v>
      </c>
      <c r="H178" s="290"/>
    </row>
    <row r="179" spans="1:8" x14ac:dyDescent="0.25">
      <c r="A179" s="2" t="s">
        <v>98</v>
      </c>
      <c r="D179" s="2" t="s">
        <v>210</v>
      </c>
      <c r="G179" s="294" t="str">
        <f>IF(I179="","",I179)</f>
        <v/>
      </c>
      <c r="H179" s="294"/>
    </row>
    <row r="180" spans="1:8" x14ac:dyDescent="0.25">
      <c r="G180" s="290" t="s">
        <v>1346</v>
      </c>
      <c r="H180" s="290"/>
    </row>
    <row r="181" spans="1:8" x14ac:dyDescent="0.25">
      <c r="A181" s="2" t="s">
        <v>98</v>
      </c>
      <c r="D181" s="2" t="s">
        <v>212</v>
      </c>
      <c r="G181" s="294" t="str">
        <f>IF(I181="","",I181)</f>
        <v/>
      </c>
      <c r="H181" s="294"/>
    </row>
    <row r="182" spans="1:8" ht="14.45" hidden="1" x14ac:dyDescent="0.3">
      <c r="G182" s="292"/>
      <c r="H182" s="292"/>
    </row>
    <row r="183" spans="1:8" ht="14.45" hidden="1" x14ac:dyDescent="0.3">
      <c r="G183" s="290"/>
      <c r="H183" s="290"/>
    </row>
    <row r="184" spans="1:8" ht="14.45" hidden="1" x14ac:dyDescent="0.3">
      <c r="G184" s="291"/>
      <c r="H184" s="291"/>
    </row>
    <row r="185" spans="1:8" ht="14.45" hidden="1" x14ac:dyDescent="0.3">
      <c r="G185" s="293"/>
      <c r="H185" s="293"/>
    </row>
    <row r="186" spans="1:8" ht="14.45" hidden="1" x14ac:dyDescent="0.3">
      <c r="G186" s="290"/>
      <c r="H186" s="290"/>
    </row>
    <row r="187" spans="1:8" ht="14.45" hidden="1" x14ac:dyDescent="0.3">
      <c r="G187" s="291"/>
      <c r="H187" s="291"/>
    </row>
    <row r="188" spans="1:8" ht="14.45" hidden="1" x14ac:dyDescent="0.3">
      <c r="G188" s="289"/>
      <c r="H188" s="289"/>
    </row>
    <row r="189" spans="1:8" ht="14.45" hidden="1" x14ac:dyDescent="0.3">
      <c r="G189" s="290"/>
      <c r="H189" s="290"/>
    </row>
    <row r="190" spans="1:8" ht="14.45" hidden="1" x14ac:dyDescent="0.3">
      <c r="G190" s="291"/>
      <c r="H190" s="291"/>
    </row>
    <row r="191" spans="1:8" ht="14.45" hidden="1" x14ac:dyDescent="0.3">
      <c r="G191" s="289"/>
      <c r="H191" s="289"/>
    </row>
    <row r="192" spans="1:8" ht="14.45" hidden="1" x14ac:dyDescent="0.3">
      <c r="G192" s="292"/>
      <c r="H192" s="292"/>
    </row>
    <row r="193" spans="7:8" ht="14.45" hidden="1" x14ac:dyDescent="0.3">
      <c r="G193" s="290"/>
      <c r="H193" s="290"/>
    </row>
    <row r="194" spans="7:8" ht="14.45" hidden="1" x14ac:dyDescent="0.3">
      <c r="G194" s="291"/>
      <c r="H194" s="291"/>
    </row>
    <row r="195" spans="7:8" ht="14.45" hidden="1" x14ac:dyDescent="0.3">
      <c r="G195" s="293"/>
      <c r="H195" s="293"/>
    </row>
    <row r="196" spans="7:8" ht="14.45" hidden="1" x14ac:dyDescent="0.3">
      <c r="G196" s="290"/>
      <c r="H196" s="290"/>
    </row>
    <row r="197" spans="7:8" ht="14.45" hidden="1" x14ac:dyDescent="0.3">
      <c r="G197" s="291"/>
      <c r="H197" s="291"/>
    </row>
    <row r="198" spans="7:8" ht="14.45" hidden="1" x14ac:dyDescent="0.3">
      <c r="G198" s="289"/>
      <c r="H198" s="289"/>
    </row>
    <row r="199" spans="7:8" ht="14.45" hidden="1" x14ac:dyDescent="0.3">
      <c r="G199" s="290"/>
      <c r="H199" s="290"/>
    </row>
    <row r="200" spans="7:8" ht="14.45" hidden="1" x14ac:dyDescent="0.3">
      <c r="G200" s="291"/>
      <c r="H200" s="291"/>
    </row>
    <row r="201" spans="7:8" ht="14.45" hidden="1" x14ac:dyDescent="0.3">
      <c r="G201" s="289"/>
      <c r="H201" s="289"/>
    </row>
    <row r="202" spans="7:8" ht="14.45" hidden="1" x14ac:dyDescent="0.3">
      <c r="G202" s="290"/>
      <c r="H202" s="290"/>
    </row>
    <row r="203" spans="7:8" ht="14.45" hidden="1" x14ac:dyDescent="0.3">
      <c r="G203" s="291"/>
      <c r="H203" s="291"/>
    </row>
    <row r="204" spans="7:8" ht="14.45" hidden="1" x14ac:dyDescent="0.3">
      <c r="G204" s="293"/>
      <c r="H204" s="293"/>
    </row>
    <row r="205" spans="7:8" ht="14.45" hidden="1" x14ac:dyDescent="0.3">
      <c r="G205" s="290"/>
      <c r="H205" s="290"/>
    </row>
    <row r="206" spans="7:8" ht="14.45" hidden="1" x14ac:dyDescent="0.3">
      <c r="G206" s="291"/>
      <c r="H206" s="291"/>
    </row>
    <row r="207" spans="7:8" ht="14.45" hidden="1" x14ac:dyDescent="0.3">
      <c r="G207" s="289"/>
      <c r="H207" s="289"/>
    </row>
    <row r="208" spans="7:8" ht="14.45" hidden="1" x14ac:dyDescent="0.3">
      <c r="G208" s="292"/>
      <c r="H208" s="292"/>
    </row>
    <row r="209" spans="1:16" ht="14.45" hidden="1" x14ac:dyDescent="0.3">
      <c r="G209" s="12"/>
    </row>
    <row r="210" spans="1:16" ht="14.45" hidden="1" x14ac:dyDescent="0.3">
      <c r="G210" s="12"/>
    </row>
    <row r="211" spans="1:16" ht="14.45" hidden="1" x14ac:dyDescent="0.3">
      <c r="G211" s="290"/>
      <c r="H211" s="290"/>
    </row>
    <row r="212" spans="1:16" ht="14.45" hidden="1" x14ac:dyDescent="0.3">
      <c r="G212" s="291"/>
      <c r="H212" s="291"/>
    </row>
    <row r="220" spans="1:16" x14ac:dyDescent="0.25">
      <c r="G220" s="289"/>
      <c r="H220" s="289"/>
    </row>
    <row r="221" spans="1:16" s="257" customFormat="1" x14ac:dyDescent="0.25">
      <c r="A221" s="2"/>
      <c r="B221" s="2"/>
      <c r="C221" s="2"/>
      <c r="D221" s="2"/>
      <c r="E221" s="2"/>
      <c r="F221" s="11"/>
      <c r="G221" s="290" t="s">
        <v>580</v>
      </c>
      <c r="H221" s="290"/>
      <c r="I221"/>
      <c r="J221"/>
      <c r="K221"/>
      <c r="L221"/>
      <c r="M221"/>
      <c r="N221"/>
      <c r="O221"/>
      <c r="P221"/>
    </row>
    <row r="222" spans="1:16" s="257" customFormat="1" x14ac:dyDescent="0.25">
      <c r="A222" s="2"/>
      <c r="B222" s="2"/>
      <c r="C222" s="2"/>
      <c r="D222" s="2"/>
      <c r="E222" s="2"/>
      <c r="F222" s="11"/>
      <c r="G222" s="289"/>
      <c r="H222" s="289"/>
      <c r="I222"/>
      <c r="J222"/>
      <c r="K222"/>
      <c r="L222"/>
      <c r="M222"/>
      <c r="N222"/>
      <c r="O222"/>
      <c r="P222"/>
    </row>
    <row r="223" spans="1:16" s="257" customFormat="1" x14ac:dyDescent="0.25">
      <c r="A223" s="2" t="s">
        <v>1039</v>
      </c>
      <c r="B223" s="2"/>
      <c r="C223" s="2"/>
      <c r="D223" t="s">
        <v>486</v>
      </c>
      <c r="E223" s="2"/>
      <c r="F223" s="11"/>
      <c r="G223" s="258" t="s">
        <v>584</v>
      </c>
      <c r="H223" s="258" t="str">
        <f t="shared" ref="H223:H231" si="3">IF(I223="","",I223)</f>
        <v/>
      </c>
      <c r="I223"/>
      <c r="J223"/>
      <c r="K223"/>
      <c r="L223"/>
      <c r="M223"/>
      <c r="N223"/>
      <c r="O223"/>
      <c r="P223"/>
    </row>
    <row r="224" spans="1:16" s="257" customFormat="1" x14ac:dyDescent="0.25">
      <c r="A224" s="2" t="s">
        <v>1039</v>
      </c>
      <c r="B224" s="2"/>
      <c r="C224" s="2"/>
      <c r="D224" t="s">
        <v>1173</v>
      </c>
      <c r="E224" s="2"/>
      <c r="F224" s="11"/>
      <c r="G224" s="258" t="s">
        <v>590</v>
      </c>
      <c r="H224" s="258" t="str">
        <f t="shared" si="3"/>
        <v/>
      </c>
      <c r="I224"/>
      <c r="J224"/>
      <c r="K224"/>
      <c r="L224"/>
      <c r="M224"/>
      <c r="N224"/>
      <c r="O224"/>
      <c r="P224"/>
    </row>
    <row r="225" spans="1:16" s="257" customFormat="1" x14ac:dyDescent="0.25">
      <c r="A225" s="2" t="s">
        <v>1039</v>
      </c>
      <c r="B225" s="2"/>
      <c r="C225" s="2"/>
      <c r="D225" t="s">
        <v>70</v>
      </c>
      <c r="E225" s="2"/>
      <c r="F225" s="11"/>
      <c r="G225" s="258" t="s">
        <v>916</v>
      </c>
      <c r="H225" s="258" t="str">
        <f t="shared" si="3"/>
        <v/>
      </c>
      <c r="I225"/>
      <c r="J225"/>
      <c r="K225"/>
      <c r="L225"/>
      <c r="M225"/>
      <c r="N225"/>
      <c r="O225"/>
      <c r="P225"/>
    </row>
    <row r="226" spans="1:16" s="257" customFormat="1" x14ac:dyDescent="0.25">
      <c r="A226" s="2" t="s">
        <v>1039</v>
      </c>
      <c r="B226" s="2"/>
      <c r="C226" s="2"/>
      <c r="D226" t="s">
        <v>71</v>
      </c>
      <c r="E226" s="2"/>
      <c r="F226" s="11"/>
      <c r="G226" s="258" t="s">
        <v>924</v>
      </c>
      <c r="H226" s="258" t="str">
        <f t="shared" si="3"/>
        <v/>
      </c>
      <c r="I226"/>
      <c r="J226"/>
      <c r="K226"/>
      <c r="L226"/>
      <c r="M226"/>
      <c r="N226"/>
      <c r="O226"/>
      <c r="P226"/>
    </row>
    <row r="227" spans="1:16" s="257" customFormat="1" x14ac:dyDescent="0.25">
      <c r="A227" s="2" t="s">
        <v>1039</v>
      </c>
      <c r="B227" s="2"/>
      <c r="C227" s="2"/>
      <c r="D227" t="s">
        <v>72</v>
      </c>
      <c r="E227" s="2"/>
      <c r="F227" s="11"/>
      <c r="G227" s="258" t="s">
        <v>932</v>
      </c>
      <c r="H227" s="258" t="str">
        <f t="shared" si="3"/>
        <v/>
      </c>
      <c r="I227"/>
      <c r="J227"/>
      <c r="K227"/>
      <c r="L227"/>
      <c r="M227"/>
      <c r="N227"/>
      <c r="O227"/>
      <c r="P227"/>
    </row>
    <row r="228" spans="1:16" s="257" customFormat="1" x14ac:dyDescent="0.25">
      <c r="A228" s="2" t="s">
        <v>1039</v>
      </c>
      <c r="B228" s="2"/>
      <c r="C228" s="2"/>
      <c r="D228" t="s">
        <v>444</v>
      </c>
      <c r="E228" s="2"/>
      <c r="F228" s="11"/>
      <c r="G228" s="258" t="s">
        <v>940</v>
      </c>
      <c r="H228" s="258" t="str">
        <f t="shared" si="3"/>
        <v/>
      </c>
      <c r="I228"/>
      <c r="J228"/>
      <c r="K228"/>
      <c r="L228"/>
      <c r="M228"/>
      <c r="N228"/>
      <c r="O228"/>
      <c r="P228"/>
    </row>
    <row r="229" spans="1:16" s="257" customFormat="1" x14ac:dyDescent="0.25">
      <c r="A229" s="2" t="s">
        <v>1039</v>
      </c>
      <c r="B229" s="2"/>
      <c r="C229" s="2"/>
      <c r="D229" t="s">
        <v>225</v>
      </c>
      <c r="E229" s="2"/>
      <c r="F229" s="11"/>
      <c r="G229" s="258" t="s">
        <v>941</v>
      </c>
      <c r="H229" s="258" t="str">
        <f t="shared" si="3"/>
        <v/>
      </c>
      <c r="I229"/>
      <c r="J229"/>
      <c r="K229"/>
      <c r="L229"/>
      <c r="M229"/>
      <c r="N229"/>
      <c r="O229"/>
      <c r="P229"/>
    </row>
    <row r="230" spans="1:16" s="257" customFormat="1" x14ac:dyDescent="0.25">
      <c r="A230" s="2" t="s">
        <v>1039</v>
      </c>
      <c r="B230" s="2"/>
      <c r="C230" s="2"/>
      <c r="D230" t="s">
        <v>227</v>
      </c>
      <c r="E230" s="2"/>
      <c r="F230" s="11"/>
      <c r="G230" s="258" t="s">
        <v>942</v>
      </c>
      <c r="H230" s="258" t="str">
        <f t="shared" si="3"/>
        <v/>
      </c>
      <c r="I230"/>
      <c r="J230"/>
      <c r="K230"/>
      <c r="L230"/>
      <c r="M230"/>
      <c r="N230"/>
      <c r="O230"/>
      <c r="P230"/>
    </row>
    <row r="231" spans="1:16" s="257" customFormat="1" x14ac:dyDescent="0.25">
      <c r="A231" s="2" t="s">
        <v>1039</v>
      </c>
      <c r="B231" s="2"/>
      <c r="C231" s="2"/>
      <c r="D231" t="s">
        <v>73</v>
      </c>
      <c r="E231" s="2"/>
      <c r="F231" s="11"/>
      <c r="G231" s="258" t="s">
        <v>943</v>
      </c>
      <c r="H231" s="258" t="str">
        <f t="shared" si="3"/>
        <v/>
      </c>
      <c r="I231"/>
      <c r="J231"/>
      <c r="K231"/>
      <c r="L231"/>
      <c r="M231"/>
      <c r="N231"/>
      <c r="O231"/>
      <c r="P231"/>
    </row>
    <row r="232" spans="1:16" s="257" customFormat="1" x14ac:dyDescent="0.25">
      <c r="A232" s="2" t="s">
        <v>1039</v>
      </c>
      <c r="B232" s="2"/>
      <c r="C232" s="2"/>
      <c r="D232" t="s">
        <v>1041</v>
      </c>
      <c r="E232" s="2"/>
      <c r="F232" s="11"/>
      <c r="G232" s="258" t="s">
        <v>944</v>
      </c>
      <c r="H232" s="258" t="str">
        <f>IF(I232="","",I232)</f>
        <v/>
      </c>
      <c r="I232"/>
      <c r="J232"/>
      <c r="K232"/>
      <c r="L232"/>
      <c r="M232"/>
      <c r="N232"/>
      <c r="O232"/>
      <c r="P232"/>
    </row>
    <row r="233" spans="1:16" s="257" customFormat="1" x14ac:dyDescent="0.25">
      <c r="A233" s="2" t="s">
        <v>1039</v>
      </c>
      <c r="B233" s="2"/>
      <c r="C233" s="2"/>
      <c r="D233" t="s">
        <v>75</v>
      </c>
      <c r="E233" s="2"/>
      <c r="F233" s="11"/>
      <c r="G233" s="258" t="s">
        <v>945</v>
      </c>
      <c r="H233" s="258" t="str">
        <f>IF(I233="","",I233)</f>
        <v/>
      </c>
      <c r="I233"/>
      <c r="J233"/>
      <c r="K233"/>
      <c r="L233"/>
      <c r="M233"/>
      <c r="N233"/>
      <c r="O233"/>
      <c r="P233"/>
    </row>
    <row r="234" spans="1:16" s="257" customFormat="1" x14ac:dyDescent="0.25">
      <c r="A234" s="2" t="s">
        <v>1039</v>
      </c>
      <c r="B234" s="2"/>
      <c r="C234" s="2"/>
      <c r="D234" t="s">
        <v>76</v>
      </c>
      <c r="E234" s="2"/>
      <c r="F234" s="11"/>
      <c r="G234" s="258" t="s">
        <v>946</v>
      </c>
      <c r="H234" s="258" t="str">
        <f>IF(I234="","",I234)</f>
        <v/>
      </c>
      <c r="I234"/>
      <c r="J234"/>
      <c r="K234"/>
      <c r="L234"/>
      <c r="M234"/>
      <c r="N234"/>
      <c r="O234"/>
      <c r="P234"/>
    </row>
    <row r="235" spans="1:16" s="257" customFormat="1" x14ac:dyDescent="0.25">
      <c r="A235" s="2"/>
      <c r="B235" s="2"/>
      <c r="C235" s="2"/>
      <c r="D235"/>
      <c r="E235" s="2"/>
      <c r="F235" s="11"/>
      <c r="G235" s="289"/>
      <c r="H235" s="289"/>
      <c r="I235"/>
      <c r="J235"/>
      <c r="K235"/>
      <c r="M235"/>
      <c r="N235"/>
      <c r="O235"/>
      <c r="P235"/>
    </row>
    <row r="236" spans="1:16" s="257" customFormat="1" x14ac:dyDescent="0.25">
      <c r="A236" s="2"/>
      <c r="B236" s="2"/>
      <c r="C236" s="2"/>
      <c r="D236"/>
      <c r="E236" s="2"/>
      <c r="F236" s="11"/>
      <c r="G236" s="290" t="s">
        <v>397</v>
      </c>
      <c r="H236" s="290"/>
      <c r="I236"/>
      <c r="J236"/>
      <c r="K236"/>
      <c r="L236"/>
      <c r="M236"/>
      <c r="N236"/>
      <c r="O236"/>
      <c r="P236"/>
    </row>
    <row r="237" spans="1:16" s="257" customFormat="1" x14ac:dyDescent="0.25">
      <c r="A237" s="2"/>
      <c r="B237" s="2"/>
      <c r="C237" s="2"/>
      <c r="D237"/>
      <c r="E237" s="2"/>
      <c r="F237" s="11"/>
      <c r="G237" s="288"/>
      <c r="H237" s="288"/>
      <c r="I237"/>
      <c r="J237"/>
      <c r="K237"/>
      <c r="L237"/>
      <c r="M237"/>
      <c r="N237"/>
      <c r="O237"/>
      <c r="P237"/>
    </row>
    <row r="238" spans="1:16" s="257" customFormat="1" x14ac:dyDescent="0.25">
      <c r="A238" s="2" t="s">
        <v>1039</v>
      </c>
      <c r="B238" s="2"/>
      <c r="C238" s="2"/>
      <c r="D238" t="s">
        <v>80</v>
      </c>
      <c r="E238" s="2"/>
      <c r="F238" s="11"/>
      <c r="G238" s="258" t="s">
        <v>950</v>
      </c>
      <c r="H238" s="258" t="str">
        <f t="shared" ref="H238:H247" si="4">IF(I238="","",I238)</f>
        <v/>
      </c>
      <c r="I238"/>
      <c r="J238"/>
      <c r="K238"/>
      <c r="L238"/>
      <c r="M238"/>
      <c r="N238"/>
      <c r="O238"/>
      <c r="P238"/>
    </row>
    <row r="239" spans="1:16" s="257" customFormat="1" x14ac:dyDescent="0.25">
      <c r="A239" s="2" t="s">
        <v>1039</v>
      </c>
      <c r="B239" s="2"/>
      <c r="C239" s="2"/>
      <c r="D239" t="s">
        <v>1342</v>
      </c>
      <c r="E239" s="2"/>
      <c r="F239" s="11"/>
      <c r="G239" s="258" t="s">
        <v>951</v>
      </c>
      <c r="H239" s="258" t="str">
        <f t="shared" si="4"/>
        <v/>
      </c>
      <c r="I239"/>
      <c r="J239"/>
      <c r="K239"/>
      <c r="L239"/>
      <c r="M239"/>
      <c r="N239"/>
      <c r="O239"/>
      <c r="P239"/>
    </row>
    <row r="240" spans="1:16" s="257" customFormat="1" x14ac:dyDescent="0.25">
      <c r="A240" s="2" t="s">
        <v>1039</v>
      </c>
      <c r="B240" s="2"/>
      <c r="C240" s="2"/>
      <c r="D240" t="s">
        <v>1042</v>
      </c>
      <c r="E240" s="2"/>
      <c r="F240" s="11"/>
      <c r="G240" s="258" t="s">
        <v>952</v>
      </c>
      <c r="H240" s="258" t="str">
        <f t="shared" si="4"/>
        <v/>
      </c>
      <c r="I240"/>
      <c r="J240"/>
      <c r="K240"/>
      <c r="L240"/>
      <c r="M240"/>
      <c r="N240"/>
      <c r="O240"/>
      <c r="P240"/>
    </row>
    <row r="241" spans="1:16" s="257" customFormat="1" x14ac:dyDescent="0.25">
      <c r="A241" s="2" t="s">
        <v>1039</v>
      </c>
      <c r="B241" s="2"/>
      <c r="C241" s="2"/>
      <c r="D241" t="s">
        <v>1181</v>
      </c>
      <c r="E241" s="2"/>
      <c r="F241" s="11"/>
      <c r="G241" s="258" t="s">
        <v>953</v>
      </c>
      <c r="H241" s="258" t="str">
        <f t="shared" si="4"/>
        <v/>
      </c>
      <c r="I241"/>
      <c r="J241"/>
      <c r="K241"/>
      <c r="L241"/>
      <c r="M241"/>
      <c r="N241"/>
      <c r="O241"/>
      <c r="P241"/>
    </row>
    <row r="242" spans="1:16" s="257" customFormat="1" x14ac:dyDescent="0.25">
      <c r="A242" s="2" t="s">
        <v>1039</v>
      </c>
      <c r="B242" s="2"/>
      <c r="C242" s="2"/>
      <c r="D242" t="s">
        <v>81</v>
      </c>
      <c r="E242" s="2"/>
      <c r="F242" s="11"/>
      <c r="G242" s="258" t="s">
        <v>954</v>
      </c>
      <c r="H242" s="258" t="str">
        <f t="shared" si="4"/>
        <v/>
      </c>
      <c r="I242"/>
      <c r="J242"/>
      <c r="K242"/>
      <c r="L242"/>
      <c r="M242"/>
      <c r="N242"/>
      <c r="O242"/>
      <c r="P242"/>
    </row>
    <row r="243" spans="1:16" s="257" customFormat="1" x14ac:dyDescent="0.25">
      <c r="A243" s="2" t="s">
        <v>1039</v>
      </c>
      <c r="B243" s="2"/>
      <c r="C243" s="2"/>
      <c r="D243" t="s">
        <v>82</v>
      </c>
      <c r="E243" s="2"/>
      <c r="F243" s="11"/>
      <c r="G243" s="258" t="s">
        <v>955</v>
      </c>
      <c r="H243" s="258" t="str">
        <f t="shared" si="4"/>
        <v/>
      </c>
      <c r="I243"/>
      <c r="J243"/>
      <c r="K243"/>
      <c r="L243"/>
      <c r="M243"/>
      <c r="N243"/>
      <c r="O243"/>
      <c r="P243"/>
    </row>
    <row r="244" spans="1:16" s="257" customFormat="1" x14ac:dyDescent="0.25">
      <c r="A244" s="2" t="s">
        <v>1039</v>
      </c>
      <c r="B244" s="2"/>
      <c r="C244" s="2"/>
      <c r="D244" t="s">
        <v>83</v>
      </c>
      <c r="E244" s="2"/>
      <c r="F244" s="11"/>
      <c r="G244" s="258" t="s">
        <v>956</v>
      </c>
      <c r="H244" s="258" t="str">
        <f t="shared" si="4"/>
        <v/>
      </c>
      <c r="I244"/>
      <c r="J244"/>
      <c r="K244"/>
      <c r="L244"/>
      <c r="M244"/>
      <c r="N244"/>
      <c r="O244"/>
      <c r="P244"/>
    </row>
    <row r="245" spans="1:16" s="257" customFormat="1" x14ac:dyDescent="0.25">
      <c r="A245" s="2" t="s">
        <v>1039</v>
      </c>
      <c r="B245" s="2"/>
      <c r="C245" s="2"/>
      <c r="D245" t="s">
        <v>1043</v>
      </c>
      <c r="E245" s="2"/>
      <c r="F245" s="11"/>
      <c r="G245" s="258" t="s">
        <v>957</v>
      </c>
      <c r="H245" s="258" t="str">
        <f t="shared" si="4"/>
        <v/>
      </c>
      <c r="I245"/>
      <c r="J245"/>
      <c r="K245"/>
      <c r="L245"/>
      <c r="M245"/>
      <c r="N245"/>
      <c r="O245"/>
      <c r="P245"/>
    </row>
    <row r="246" spans="1:16" s="257" customFormat="1" x14ac:dyDescent="0.25">
      <c r="A246" s="2" t="s">
        <v>1039</v>
      </c>
      <c r="B246" s="2"/>
      <c r="C246" s="2"/>
      <c r="D246" t="s">
        <v>84</v>
      </c>
      <c r="E246" s="2"/>
      <c r="F246" s="11"/>
      <c r="G246" s="258" t="s">
        <v>958</v>
      </c>
      <c r="H246" s="258" t="str">
        <f t="shared" si="4"/>
        <v/>
      </c>
      <c r="I246"/>
      <c r="J246"/>
      <c r="K246"/>
      <c r="L246"/>
      <c r="M246"/>
      <c r="N246"/>
      <c r="O246"/>
      <c r="P246"/>
    </row>
    <row r="247" spans="1:16" s="257" customFormat="1" x14ac:dyDescent="0.25">
      <c r="A247" s="2" t="s">
        <v>1039</v>
      </c>
      <c r="B247" s="2"/>
      <c r="C247" s="2"/>
      <c r="D247" t="s">
        <v>86</v>
      </c>
      <c r="E247" s="2"/>
      <c r="F247" s="11"/>
      <c r="G247" s="258" t="s">
        <v>959</v>
      </c>
      <c r="H247" s="258" t="str">
        <f t="shared" si="4"/>
        <v/>
      </c>
      <c r="I247"/>
      <c r="J247"/>
      <c r="K247"/>
      <c r="L247"/>
      <c r="M247"/>
      <c r="N247"/>
      <c r="O247"/>
      <c r="P247"/>
    </row>
    <row r="248" spans="1:16" s="257" customFormat="1" x14ac:dyDescent="0.25">
      <c r="A248" s="2"/>
      <c r="B248" s="2"/>
      <c r="C248" s="2"/>
      <c r="D248"/>
      <c r="E248" s="2"/>
      <c r="F248" s="11"/>
      <c r="G248" s="288"/>
      <c r="H248" s="288"/>
      <c r="I248"/>
      <c r="J248"/>
      <c r="M248"/>
      <c r="N248"/>
      <c r="O248"/>
      <c r="P248"/>
    </row>
    <row r="249" spans="1:16" s="257" customFormat="1" x14ac:dyDescent="0.25">
      <c r="A249" s="2"/>
      <c r="B249" s="2"/>
      <c r="C249" s="2"/>
      <c r="D249"/>
      <c r="E249" s="2"/>
      <c r="F249" s="11"/>
      <c r="G249" s="290" t="s">
        <v>398</v>
      </c>
      <c r="H249" s="290"/>
      <c r="I249"/>
      <c r="J249"/>
      <c r="K249"/>
      <c r="L249"/>
      <c r="M249"/>
      <c r="N249"/>
      <c r="O249"/>
      <c r="P249"/>
    </row>
    <row r="250" spans="1:16" s="257" customFormat="1" x14ac:dyDescent="0.25">
      <c r="A250" s="2" t="s">
        <v>1039</v>
      </c>
      <c r="B250" s="2"/>
      <c r="C250" s="2"/>
      <c r="D250" t="s">
        <v>492</v>
      </c>
      <c r="E250" s="2"/>
      <c r="F250" s="11"/>
      <c r="G250" s="258" t="s">
        <v>961</v>
      </c>
      <c r="H250" s="258" t="str">
        <f t="shared" ref="H250:H260" si="5">IF(I250="","",I250)</f>
        <v/>
      </c>
      <c r="I250"/>
      <c r="J250"/>
      <c r="K250"/>
      <c r="L250"/>
      <c r="M250"/>
      <c r="N250"/>
      <c r="O250"/>
      <c r="P250"/>
    </row>
    <row r="251" spans="1:16" s="257" customFormat="1" x14ac:dyDescent="0.25">
      <c r="A251" s="2" t="s">
        <v>1039</v>
      </c>
      <c r="B251" s="2"/>
      <c r="C251" s="2"/>
      <c r="D251" t="s">
        <v>658</v>
      </c>
      <c r="E251" s="2"/>
      <c r="F251" s="11"/>
      <c r="G251" s="258" t="s">
        <v>962</v>
      </c>
      <c r="H251" s="258" t="str">
        <f t="shared" si="5"/>
        <v/>
      </c>
      <c r="I251"/>
      <c r="J251"/>
      <c r="K251"/>
      <c r="L251"/>
      <c r="M251"/>
      <c r="N251"/>
      <c r="O251"/>
      <c r="P251"/>
    </row>
    <row r="252" spans="1:16" s="257" customFormat="1" x14ac:dyDescent="0.25">
      <c r="A252" s="2" t="s">
        <v>1039</v>
      </c>
      <c r="B252" s="2"/>
      <c r="C252" s="2"/>
      <c r="D252" t="s">
        <v>88</v>
      </c>
      <c r="E252" s="2"/>
      <c r="F252" s="11"/>
      <c r="G252" s="258" t="s">
        <v>963</v>
      </c>
      <c r="H252" s="258" t="str">
        <f t="shared" si="5"/>
        <v/>
      </c>
      <c r="I252"/>
      <c r="J252"/>
      <c r="K252"/>
      <c r="L252"/>
      <c r="M252"/>
      <c r="N252"/>
      <c r="O252"/>
      <c r="P252"/>
    </row>
    <row r="253" spans="1:16" s="257" customFormat="1" x14ac:dyDescent="0.25">
      <c r="A253" s="2" t="s">
        <v>1039</v>
      </c>
      <c r="B253" s="2"/>
      <c r="C253" s="2"/>
      <c r="D253" t="s">
        <v>89</v>
      </c>
      <c r="E253" s="2"/>
      <c r="F253" s="11"/>
      <c r="G253" s="258" t="s">
        <v>964</v>
      </c>
      <c r="H253" s="258" t="str">
        <f t="shared" si="5"/>
        <v/>
      </c>
      <c r="I253"/>
      <c r="J253"/>
      <c r="K253"/>
      <c r="L253"/>
      <c r="M253"/>
      <c r="N253"/>
      <c r="O253"/>
      <c r="P253"/>
    </row>
    <row r="254" spans="1:16" s="257" customFormat="1" x14ac:dyDescent="0.25">
      <c r="A254" s="2" t="s">
        <v>1039</v>
      </c>
      <c r="B254" s="2"/>
      <c r="C254" s="2"/>
      <c r="D254" t="s">
        <v>90</v>
      </c>
      <c r="E254" s="2"/>
      <c r="F254" s="11"/>
      <c r="G254" s="258" t="s">
        <v>965</v>
      </c>
      <c r="H254" s="258" t="str">
        <f t="shared" si="5"/>
        <v/>
      </c>
      <c r="I254"/>
      <c r="J254"/>
      <c r="K254"/>
      <c r="L254"/>
      <c r="M254"/>
      <c r="N254"/>
      <c r="O254"/>
      <c r="P254"/>
    </row>
    <row r="255" spans="1:16" s="257" customFormat="1" x14ac:dyDescent="0.25">
      <c r="A255" s="2" t="s">
        <v>1039</v>
      </c>
      <c r="B255" s="2"/>
      <c r="C255" s="2"/>
      <c r="D255" t="s">
        <v>1044</v>
      </c>
      <c r="E255" s="2"/>
      <c r="F255" s="11"/>
      <c r="G255" s="258" t="s">
        <v>966</v>
      </c>
      <c r="H255" s="258" t="str">
        <f t="shared" si="5"/>
        <v/>
      </c>
      <c r="I255"/>
      <c r="J255"/>
      <c r="K255"/>
      <c r="L255"/>
      <c r="M255"/>
      <c r="N255"/>
      <c r="O255"/>
      <c r="P255"/>
    </row>
    <row r="256" spans="1:16" s="257" customFormat="1" x14ac:dyDescent="0.25">
      <c r="A256" s="2" t="s">
        <v>1039</v>
      </c>
      <c r="B256" s="2"/>
      <c r="C256" s="2"/>
      <c r="D256" t="s">
        <v>91</v>
      </c>
      <c r="E256" s="2"/>
      <c r="F256" s="11"/>
      <c r="G256" s="258" t="s">
        <v>967</v>
      </c>
      <c r="H256" s="258" t="str">
        <f t="shared" si="5"/>
        <v/>
      </c>
      <c r="I256"/>
      <c r="J256"/>
      <c r="K256"/>
      <c r="L256"/>
      <c r="M256"/>
      <c r="N256"/>
      <c r="O256"/>
      <c r="P256"/>
    </row>
    <row r="257" spans="1:16" s="257" customFormat="1" x14ac:dyDescent="0.25">
      <c r="A257" s="2" t="s">
        <v>1039</v>
      </c>
      <c r="B257" s="2"/>
      <c r="C257" s="2"/>
      <c r="D257" t="s">
        <v>1161</v>
      </c>
      <c r="E257" s="2"/>
      <c r="F257" s="11"/>
      <c r="G257" s="258" t="s">
        <v>1004</v>
      </c>
      <c r="H257" s="258" t="str">
        <f t="shared" si="5"/>
        <v/>
      </c>
      <c r="I257"/>
      <c r="J257"/>
      <c r="K257"/>
      <c r="L257"/>
      <c r="M257"/>
      <c r="N257"/>
      <c r="O257"/>
      <c r="P257"/>
    </row>
    <row r="258" spans="1:16" s="257" customFormat="1" x14ac:dyDescent="0.25">
      <c r="A258" s="2" t="s">
        <v>1039</v>
      </c>
      <c r="B258" s="2"/>
      <c r="C258" s="2"/>
      <c r="D258" t="s">
        <v>92</v>
      </c>
      <c r="E258" s="2"/>
      <c r="F258" s="11"/>
      <c r="G258" s="258" t="s">
        <v>1005</v>
      </c>
      <c r="H258" s="258" t="str">
        <f t="shared" si="5"/>
        <v/>
      </c>
      <c r="I258"/>
      <c r="J258"/>
      <c r="K258"/>
      <c r="L258"/>
      <c r="M258"/>
      <c r="N258"/>
      <c r="O258"/>
      <c r="P258"/>
    </row>
    <row r="259" spans="1:16" s="257" customFormat="1" x14ac:dyDescent="0.25">
      <c r="A259" s="2" t="s">
        <v>1039</v>
      </c>
      <c r="B259" s="2"/>
      <c r="C259" s="2"/>
      <c r="D259" t="s">
        <v>1045</v>
      </c>
      <c r="E259" s="2"/>
      <c r="F259" s="11"/>
      <c r="G259" s="258" t="s">
        <v>1006</v>
      </c>
      <c r="H259" s="258" t="str">
        <f t="shared" si="5"/>
        <v/>
      </c>
      <c r="I259"/>
      <c r="J259"/>
      <c r="K259"/>
      <c r="L259"/>
      <c r="M259"/>
      <c r="N259"/>
      <c r="O259"/>
      <c r="P259"/>
    </row>
    <row r="260" spans="1:16" s="257" customFormat="1" x14ac:dyDescent="0.25">
      <c r="A260" s="2" t="s">
        <v>1039</v>
      </c>
      <c r="B260" s="2"/>
      <c r="C260" s="2"/>
      <c r="D260" t="s">
        <v>604</v>
      </c>
      <c r="E260" s="2"/>
      <c r="F260" s="11"/>
      <c r="G260" s="258" t="s">
        <v>1007</v>
      </c>
      <c r="H260" s="258" t="str">
        <f t="shared" si="5"/>
        <v/>
      </c>
      <c r="I260"/>
      <c r="J260"/>
      <c r="K260"/>
      <c r="L260"/>
      <c r="M260"/>
      <c r="N260"/>
      <c r="O260"/>
      <c r="P260"/>
    </row>
    <row r="261" spans="1:16" s="257" customFormat="1" x14ac:dyDescent="0.25">
      <c r="A261" s="2"/>
      <c r="B261" s="2"/>
      <c r="C261" s="2"/>
      <c r="D261"/>
      <c r="E261" s="2"/>
      <c r="F261" s="11"/>
      <c r="G261" s="288"/>
      <c r="H261" s="288"/>
      <c r="I261"/>
      <c r="J261"/>
      <c r="K261"/>
      <c r="L261"/>
      <c r="M261"/>
      <c r="N261"/>
      <c r="O261"/>
      <c r="P261"/>
    </row>
    <row r="262" spans="1:16" s="257" customFormat="1" x14ac:dyDescent="0.25">
      <c r="A262" s="2"/>
      <c r="B262" s="2"/>
      <c r="C262" s="2"/>
      <c r="D262"/>
      <c r="E262" s="2"/>
      <c r="F262" s="11"/>
      <c r="G262" s="290" t="s">
        <v>972</v>
      </c>
      <c r="H262" s="290"/>
      <c r="I262"/>
      <c r="J262"/>
      <c r="K262"/>
      <c r="L262"/>
      <c r="M262"/>
      <c r="N262"/>
      <c r="O262"/>
      <c r="P262"/>
    </row>
    <row r="263" spans="1:16" s="257" customFormat="1" x14ac:dyDescent="0.25">
      <c r="A263" s="2"/>
      <c r="B263" s="2"/>
      <c r="C263" s="2"/>
      <c r="D263"/>
      <c r="E263" s="2"/>
      <c r="F263" s="11"/>
      <c r="G263" s="288"/>
      <c r="H263" s="288"/>
      <c r="I263"/>
      <c r="J263"/>
      <c r="K263"/>
      <c r="L263"/>
      <c r="M263"/>
      <c r="N263"/>
      <c r="O263"/>
      <c r="P263"/>
    </row>
    <row r="264" spans="1:16" s="257" customFormat="1" x14ac:dyDescent="0.25">
      <c r="A264" s="2" t="s">
        <v>1039</v>
      </c>
      <c r="B264" s="2"/>
      <c r="C264" s="2"/>
      <c r="D264" t="s">
        <v>1047</v>
      </c>
      <c r="E264" s="2"/>
      <c r="F264" s="11"/>
      <c r="G264" s="258" t="s">
        <v>974</v>
      </c>
      <c r="H264" s="258" t="str">
        <f t="shared" ref="H264:H280" si="6">IF(I264="","",I264)</f>
        <v/>
      </c>
      <c r="I264"/>
      <c r="J264"/>
      <c r="K264"/>
      <c r="L264"/>
      <c r="M264"/>
      <c r="N264"/>
      <c r="O264"/>
      <c r="P264"/>
    </row>
    <row r="265" spans="1:16" s="257" customFormat="1" x14ac:dyDescent="0.25">
      <c r="A265" s="2" t="s">
        <v>1039</v>
      </c>
      <c r="B265" s="2"/>
      <c r="C265" s="2"/>
      <c r="D265" t="s">
        <v>1048</v>
      </c>
      <c r="E265" s="2"/>
      <c r="F265" s="11"/>
      <c r="G265" s="258" t="s">
        <v>975</v>
      </c>
      <c r="H265" s="258" t="str">
        <f t="shared" si="6"/>
        <v/>
      </c>
      <c r="I265"/>
      <c r="J265"/>
      <c r="K265"/>
      <c r="L265"/>
      <c r="M265"/>
      <c r="N265"/>
      <c r="O265"/>
      <c r="P265"/>
    </row>
    <row r="266" spans="1:16" s="257" customFormat="1" x14ac:dyDescent="0.25">
      <c r="A266" s="2" t="s">
        <v>1039</v>
      </c>
      <c r="B266" s="2"/>
      <c r="C266" s="2"/>
      <c r="D266" t="s">
        <v>1049</v>
      </c>
      <c r="E266" s="2"/>
      <c r="F266" s="11"/>
      <c r="G266" s="258" t="s">
        <v>976</v>
      </c>
      <c r="H266" s="258" t="str">
        <f t="shared" si="6"/>
        <v/>
      </c>
      <c r="I266"/>
      <c r="J266"/>
      <c r="K266"/>
      <c r="L266"/>
      <c r="M266"/>
      <c r="N266"/>
      <c r="O266"/>
      <c r="P266"/>
    </row>
    <row r="267" spans="1:16" s="257" customFormat="1" x14ac:dyDescent="0.25">
      <c r="A267" s="2" t="s">
        <v>1039</v>
      </c>
      <c r="B267" s="2"/>
      <c r="C267" s="2"/>
      <c r="D267" t="s">
        <v>1050</v>
      </c>
      <c r="E267" s="2"/>
      <c r="F267" s="11"/>
      <c r="G267" s="258" t="s">
        <v>977</v>
      </c>
      <c r="H267" s="258" t="str">
        <f t="shared" si="6"/>
        <v/>
      </c>
      <c r="I267"/>
      <c r="J267"/>
      <c r="K267"/>
      <c r="L267"/>
      <c r="M267"/>
      <c r="N267"/>
      <c r="O267"/>
      <c r="P267"/>
    </row>
    <row r="268" spans="1:16" s="257" customFormat="1" x14ac:dyDescent="0.25">
      <c r="A268" s="2" t="s">
        <v>1039</v>
      </c>
      <c r="B268" s="2"/>
      <c r="C268" s="2"/>
      <c r="D268" t="s">
        <v>1051</v>
      </c>
      <c r="E268" s="2"/>
      <c r="F268" s="11"/>
      <c r="G268" s="258" t="s">
        <v>978</v>
      </c>
      <c r="H268" s="258" t="str">
        <f t="shared" si="6"/>
        <v/>
      </c>
      <c r="I268"/>
      <c r="J268"/>
      <c r="K268"/>
      <c r="L268"/>
      <c r="M268"/>
      <c r="N268"/>
      <c r="O268"/>
      <c r="P268"/>
    </row>
    <row r="269" spans="1:16" s="257" customFormat="1" x14ac:dyDescent="0.25">
      <c r="A269" s="2" t="s">
        <v>1039</v>
      </c>
      <c r="B269" s="2"/>
      <c r="C269" s="2"/>
      <c r="D269" t="s">
        <v>1052</v>
      </c>
      <c r="E269" s="2"/>
      <c r="F269" s="11"/>
      <c r="G269" s="258" t="s">
        <v>979</v>
      </c>
      <c r="H269" s="258" t="str">
        <f t="shared" si="6"/>
        <v/>
      </c>
      <c r="I269"/>
      <c r="J269"/>
      <c r="K269"/>
      <c r="L269"/>
      <c r="M269"/>
      <c r="N269"/>
      <c r="O269"/>
      <c r="P269"/>
    </row>
    <row r="270" spans="1:16" s="257" customFormat="1" x14ac:dyDescent="0.25">
      <c r="A270" s="2" t="s">
        <v>1039</v>
      </c>
      <c r="B270" s="2"/>
      <c r="C270" s="2"/>
      <c r="D270" t="s">
        <v>1053</v>
      </c>
      <c r="E270" s="2"/>
      <c r="F270" s="11"/>
      <c r="G270" s="258" t="s">
        <v>980</v>
      </c>
      <c r="H270" s="258" t="str">
        <f t="shared" si="6"/>
        <v/>
      </c>
      <c r="I270"/>
      <c r="J270"/>
      <c r="K270"/>
      <c r="L270"/>
      <c r="M270"/>
      <c r="N270"/>
      <c r="O270"/>
      <c r="P270"/>
    </row>
    <row r="271" spans="1:16" s="257" customFormat="1" x14ac:dyDescent="0.25">
      <c r="A271" s="2" t="s">
        <v>1039</v>
      </c>
      <c r="B271" s="2"/>
      <c r="C271" s="2"/>
      <c r="D271" t="s">
        <v>1054</v>
      </c>
      <c r="E271" s="2"/>
      <c r="F271" s="11"/>
      <c r="G271" s="258" t="s">
        <v>981</v>
      </c>
      <c r="H271" s="258" t="str">
        <f t="shared" si="6"/>
        <v/>
      </c>
      <c r="I271"/>
      <c r="J271"/>
      <c r="K271"/>
      <c r="L271"/>
      <c r="M271"/>
      <c r="N271"/>
      <c r="O271"/>
      <c r="P271"/>
    </row>
    <row r="272" spans="1:16" s="257" customFormat="1" x14ac:dyDescent="0.25">
      <c r="A272" s="2" t="s">
        <v>1039</v>
      </c>
      <c r="B272" s="2"/>
      <c r="C272" s="2"/>
      <c r="D272" t="s">
        <v>399</v>
      </c>
      <c r="E272" s="2"/>
      <c r="F272" s="11"/>
      <c r="G272" s="258" t="s">
        <v>958</v>
      </c>
      <c r="H272" s="258" t="str">
        <f t="shared" si="6"/>
        <v/>
      </c>
      <c r="I272"/>
      <c r="J272"/>
      <c r="K272"/>
      <c r="L272"/>
      <c r="M272"/>
      <c r="N272"/>
      <c r="O272"/>
      <c r="P272"/>
    </row>
    <row r="273" spans="1:16" s="257" customFormat="1" x14ac:dyDescent="0.25">
      <c r="A273" s="2" t="s">
        <v>1039</v>
      </c>
      <c r="B273" s="2"/>
      <c r="C273" s="2"/>
      <c r="D273" t="s">
        <v>1056</v>
      </c>
      <c r="E273" s="2"/>
      <c r="F273" s="11"/>
      <c r="G273" s="258" t="s">
        <v>982</v>
      </c>
      <c r="H273" s="258" t="str">
        <f t="shared" si="6"/>
        <v/>
      </c>
      <c r="I273"/>
      <c r="J273"/>
      <c r="K273"/>
      <c r="L273"/>
      <c r="M273"/>
      <c r="N273"/>
      <c r="O273"/>
      <c r="P273"/>
    </row>
    <row r="274" spans="1:16" s="257" customFormat="1" x14ac:dyDescent="0.25">
      <c r="A274" s="2" t="s">
        <v>1039</v>
      </c>
      <c r="B274" s="2"/>
      <c r="C274" s="2"/>
      <c r="D274" t="s">
        <v>1057</v>
      </c>
      <c r="E274" s="2"/>
      <c r="F274" s="11"/>
      <c r="G274" s="258" t="s">
        <v>983</v>
      </c>
      <c r="H274" s="258" t="str">
        <f t="shared" si="6"/>
        <v/>
      </c>
      <c r="I274"/>
      <c r="J274"/>
      <c r="K274"/>
      <c r="L274"/>
      <c r="M274"/>
      <c r="N274"/>
      <c r="O274"/>
      <c r="P274"/>
    </row>
    <row r="275" spans="1:16" s="257" customFormat="1" x14ac:dyDescent="0.25">
      <c r="A275" s="2" t="s">
        <v>1039</v>
      </c>
      <c r="B275" s="2"/>
      <c r="C275" s="2"/>
      <c r="D275" t="s">
        <v>400</v>
      </c>
      <c r="E275" s="2"/>
      <c r="F275" s="11"/>
      <c r="G275" s="258" t="s">
        <v>984</v>
      </c>
      <c r="H275" s="258" t="str">
        <f t="shared" si="6"/>
        <v/>
      </c>
      <c r="I275"/>
      <c r="J275"/>
      <c r="K275"/>
      <c r="L275"/>
      <c r="M275"/>
      <c r="N275"/>
      <c r="O275"/>
      <c r="P275"/>
    </row>
    <row r="276" spans="1:16" s="257" customFormat="1" x14ac:dyDescent="0.25">
      <c r="A276" s="2" t="s">
        <v>1039</v>
      </c>
      <c r="B276" s="2"/>
      <c r="C276" s="2"/>
      <c r="D276" t="s">
        <v>592</v>
      </c>
      <c r="E276" s="2"/>
      <c r="F276" s="11"/>
      <c r="G276" s="258" t="s">
        <v>591</v>
      </c>
      <c r="H276" s="258" t="str">
        <f t="shared" si="6"/>
        <v/>
      </c>
      <c r="I276"/>
      <c r="J276"/>
      <c r="K276"/>
      <c r="L276"/>
      <c r="M276"/>
      <c r="N276"/>
      <c r="O276"/>
      <c r="P276"/>
    </row>
    <row r="277" spans="1:16" s="257" customFormat="1" x14ac:dyDescent="0.25">
      <c r="A277" s="2" t="s">
        <v>1039</v>
      </c>
      <c r="B277" s="2"/>
      <c r="C277" s="2"/>
      <c r="D277" t="s">
        <v>1060</v>
      </c>
      <c r="E277" s="2"/>
      <c r="F277" s="11"/>
      <c r="G277" s="258" t="s">
        <v>1004</v>
      </c>
      <c r="H277" s="258" t="str">
        <f t="shared" si="6"/>
        <v/>
      </c>
      <c r="I277"/>
      <c r="J277"/>
      <c r="K277"/>
      <c r="L277"/>
      <c r="M277"/>
      <c r="N277"/>
      <c r="O277"/>
      <c r="P277"/>
    </row>
    <row r="278" spans="1:16" s="257" customFormat="1" x14ac:dyDescent="0.25">
      <c r="A278" s="2" t="s">
        <v>1039</v>
      </c>
      <c r="B278" s="2"/>
      <c r="C278" s="2"/>
      <c r="D278" t="s">
        <v>1061</v>
      </c>
      <c r="E278" s="2"/>
      <c r="F278" s="11"/>
      <c r="G278" s="258" t="s">
        <v>1005</v>
      </c>
      <c r="H278" s="258" t="str">
        <f t="shared" si="6"/>
        <v/>
      </c>
      <c r="I278"/>
      <c r="J278"/>
      <c r="K278"/>
      <c r="L278"/>
      <c r="M278"/>
      <c r="N278"/>
      <c r="O278"/>
      <c r="P278"/>
    </row>
    <row r="279" spans="1:16" s="257" customFormat="1" x14ac:dyDescent="0.25">
      <c r="A279" s="2" t="s">
        <v>1039</v>
      </c>
      <c r="B279" s="2"/>
      <c r="C279" s="2"/>
      <c r="D279" t="s">
        <v>1062</v>
      </c>
      <c r="E279" s="2"/>
      <c r="F279" s="11"/>
      <c r="G279" s="258" t="s">
        <v>1006</v>
      </c>
      <c r="H279" s="258" t="str">
        <f t="shared" si="6"/>
        <v/>
      </c>
      <c r="I279"/>
      <c r="J279"/>
      <c r="K279"/>
      <c r="L279"/>
      <c r="M279"/>
      <c r="N279"/>
      <c r="O279"/>
      <c r="P279"/>
    </row>
    <row r="280" spans="1:16" s="257" customFormat="1" x14ac:dyDescent="0.25">
      <c r="A280" s="2" t="s">
        <v>1039</v>
      </c>
      <c r="B280" s="2"/>
      <c r="C280" s="2"/>
      <c r="D280" t="s">
        <v>605</v>
      </c>
      <c r="E280" s="2"/>
      <c r="F280" s="11"/>
      <c r="G280" s="258" t="s">
        <v>1007</v>
      </c>
      <c r="H280" s="258" t="str">
        <f t="shared" si="6"/>
        <v/>
      </c>
      <c r="I280"/>
      <c r="J280"/>
      <c r="K280"/>
      <c r="L280"/>
      <c r="M280"/>
      <c r="N280"/>
      <c r="O280"/>
      <c r="P280"/>
    </row>
    <row r="281" spans="1:16" s="257" customFormat="1" x14ac:dyDescent="0.25">
      <c r="A281" s="2"/>
      <c r="B281" s="2"/>
      <c r="C281" s="2"/>
      <c r="D281"/>
      <c r="E281" s="2"/>
      <c r="F281" s="11"/>
      <c r="G281" s="288"/>
      <c r="H281" s="288"/>
      <c r="I281"/>
      <c r="J281"/>
      <c r="K281"/>
      <c r="L281"/>
      <c r="M281"/>
      <c r="N281"/>
      <c r="O281"/>
      <c r="P281"/>
    </row>
    <row r="282" spans="1:16" s="257" customFormat="1" x14ac:dyDescent="0.25">
      <c r="A282" s="2"/>
      <c r="B282" s="2"/>
      <c r="C282" s="2"/>
      <c r="D282"/>
      <c r="E282" s="2"/>
      <c r="F282" s="11"/>
      <c r="G282" s="290" t="s">
        <v>987</v>
      </c>
      <c r="H282" s="290"/>
      <c r="I282"/>
      <c r="J282"/>
      <c r="K282"/>
      <c r="L282"/>
      <c r="M282"/>
      <c r="N282"/>
      <c r="O282"/>
      <c r="P282"/>
    </row>
    <row r="283" spans="1:16" s="257" customFormat="1" x14ac:dyDescent="0.25">
      <c r="A283" s="2"/>
      <c r="B283" s="2"/>
      <c r="C283" s="2"/>
      <c r="D283"/>
      <c r="E283" s="2"/>
      <c r="F283" s="11"/>
      <c r="G283" s="288"/>
      <c r="H283" s="288"/>
      <c r="I283"/>
      <c r="J283"/>
      <c r="K283"/>
      <c r="L283"/>
      <c r="M283"/>
      <c r="N283"/>
      <c r="O283"/>
      <c r="P283"/>
    </row>
    <row r="284" spans="1:16" s="257" customFormat="1" x14ac:dyDescent="0.25">
      <c r="A284" s="2" t="s">
        <v>1039</v>
      </c>
      <c r="B284" s="2"/>
      <c r="C284" s="2"/>
      <c r="D284" t="s">
        <v>1064</v>
      </c>
      <c r="E284" s="2"/>
      <c r="F284" s="11"/>
      <c r="G284" s="258" t="s">
        <v>989</v>
      </c>
      <c r="H284" s="258" t="str">
        <f t="shared" ref="H284:H289" si="7">IF(I284="","",I284)</f>
        <v/>
      </c>
      <c r="I284"/>
      <c r="J284"/>
      <c r="K284"/>
      <c r="L284"/>
      <c r="M284"/>
      <c r="N284"/>
      <c r="O284"/>
      <c r="P284"/>
    </row>
    <row r="285" spans="1:16" s="257" customFormat="1" x14ac:dyDescent="0.25">
      <c r="A285" s="2" t="s">
        <v>1039</v>
      </c>
      <c r="B285" s="2"/>
      <c r="C285" s="2"/>
      <c r="D285" t="s">
        <v>1065</v>
      </c>
      <c r="E285" s="2"/>
      <c r="F285" s="11"/>
      <c r="G285" s="258" t="s">
        <v>990</v>
      </c>
      <c r="H285" s="258" t="str">
        <f t="shared" si="7"/>
        <v/>
      </c>
      <c r="I285"/>
      <c r="J285"/>
      <c r="K285"/>
      <c r="L285"/>
      <c r="M285"/>
      <c r="N285"/>
      <c r="O285"/>
      <c r="P285"/>
    </row>
    <row r="286" spans="1:16" s="257" customFormat="1" x14ac:dyDescent="0.25">
      <c r="A286" s="2" t="s">
        <v>1039</v>
      </c>
      <c r="B286" s="2"/>
      <c r="C286" s="2"/>
      <c r="D286" t="s">
        <v>593</v>
      </c>
      <c r="E286" s="2"/>
      <c r="F286" s="11"/>
      <c r="G286" s="258" t="s">
        <v>991</v>
      </c>
      <c r="H286" s="258" t="str">
        <f t="shared" si="7"/>
        <v/>
      </c>
      <c r="I286"/>
      <c r="J286"/>
      <c r="K286"/>
      <c r="L286"/>
      <c r="M286"/>
      <c r="N286"/>
      <c r="O286"/>
      <c r="P286"/>
    </row>
    <row r="287" spans="1:16" s="257" customFormat="1" x14ac:dyDescent="0.25">
      <c r="A287" s="2" t="s">
        <v>1039</v>
      </c>
      <c r="B287" s="2"/>
      <c r="C287" s="2"/>
      <c r="D287" t="s">
        <v>1067</v>
      </c>
      <c r="E287" s="2"/>
      <c r="F287" s="11"/>
      <c r="G287" s="258" t="s">
        <v>982</v>
      </c>
      <c r="H287" s="258" t="str">
        <f t="shared" si="7"/>
        <v/>
      </c>
      <c r="I287"/>
      <c r="J287"/>
      <c r="K287"/>
      <c r="L287"/>
      <c r="M287"/>
      <c r="N287"/>
      <c r="O287"/>
      <c r="P287"/>
    </row>
    <row r="288" spans="1:16" s="257" customFormat="1" x14ac:dyDescent="0.25">
      <c r="A288" s="2" t="s">
        <v>1039</v>
      </c>
      <c r="B288" s="2"/>
      <c r="C288" s="2"/>
      <c r="D288" t="s">
        <v>1068</v>
      </c>
      <c r="E288" s="2"/>
      <c r="F288" s="11"/>
      <c r="G288" s="258" t="s">
        <v>992</v>
      </c>
      <c r="H288" s="258" t="str">
        <f t="shared" si="7"/>
        <v/>
      </c>
      <c r="I288"/>
      <c r="J288"/>
      <c r="K288"/>
      <c r="L288"/>
      <c r="M288"/>
      <c r="N288"/>
      <c r="O288"/>
      <c r="P288"/>
    </row>
    <row r="289" spans="1:16" s="257" customFormat="1" x14ac:dyDescent="0.25">
      <c r="A289" s="2" t="s">
        <v>1039</v>
      </c>
      <c r="B289" s="2"/>
      <c r="C289" s="2"/>
      <c r="D289" t="s">
        <v>594</v>
      </c>
      <c r="E289" s="2"/>
      <c r="F289" s="11"/>
      <c r="G289" s="258" t="s">
        <v>984</v>
      </c>
      <c r="H289" s="258" t="str">
        <f t="shared" si="7"/>
        <v/>
      </c>
      <c r="I289"/>
      <c r="J289"/>
      <c r="K289"/>
      <c r="L289"/>
      <c r="M289"/>
      <c r="N289"/>
      <c r="O289"/>
      <c r="P289"/>
    </row>
    <row r="290" spans="1:16" s="257" customFormat="1" x14ac:dyDescent="0.25">
      <c r="A290" s="2"/>
      <c r="B290" s="2"/>
      <c r="C290" s="2"/>
      <c r="D290"/>
      <c r="E290" s="2"/>
      <c r="F290" s="11"/>
      <c r="G290" s="288"/>
      <c r="H290" s="288"/>
      <c r="I290"/>
      <c r="J290"/>
      <c r="K290"/>
      <c r="L290"/>
      <c r="M290"/>
      <c r="N290"/>
      <c r="O290"/>
      <c r="P290"/>
    </row>
    <row r="291" spans="1:16" s="257" customFormat="1" x14ac:dyDescent="0.25">
      <c r="A291" s="2"/>
      <c r="B291" s="2"/>
      <c r="C291" s="2"/>
      <c r="D291"/>
      <c r="E291" s="2"/>
      <c r="F291" s="11"/>
      <c r="G291" s="290" t="s">
        <v>993</v>
      </c>
      <c r="H291" s="290"/>
      <c r="I291"/>
      <c r="J291"/>
      <c r="K291"/>
      <c r="L291"/>
      <c r="M291"/>
      <c r="N291"/>
      <c r="O291"/>
      <c r="P291"/>
    </row>
    <row r="292" spans="1:16" s="257" customFormat="1" x14ac:dyDescent="0.25">
      <c r="A292" s="2" t="s">
        <v>1039</v>
      </c>
      <c r="B292" s="2"/>
      <c r="C292" s="2"/>
      <c r="D292" t="s">
        <v>1070</v>
      </c>
      <c r="E292" s="2"/>
      <c r="F292" s="11"/>
      <c r="G292" s="258" t="s">
        <v>994</v>
      </c>
      <c r="H292" s="258" t="str">
        <f t="shared" ref="H292:H301" si="8">IF(I292="","",I292)</f>
        <v/>
      </c>
      <c r="I292"/>
      <c r="J292"/>
      <c r="K292"/>
      <c r="L292"/>
      <c r="M292"/>
      <c r="N292"/>
      <c r="O292"/>
      <c r="P292"/>
    </row>
    <row r="293" spans="1:16" s="257" customFormat="1" x14ac:dyDescent="0.25">
      <c r="A293" s="2" t="s">
        <v>1039</v>
      </c>
      <c r="B293" s="2"/>
      <c r="C293" s="2"/>
      <c r="D293" t="s">
        <v>1071</v>
      </c>
      <c r="E293" s="2"/>
      <c r="F293" s="11"/>
      <c r="G293" s="258" t="s">
        <v>995</v>
      </c>
      <c r="H293" s="258" t="str">
        <f t="shared" si="8"/>
        <v/>
      </c>
      <c r="I293"/>
      <c r="J293"/>
      <c r="K293"/>
      <c r="L293"/>
      <c r="M293"/>
      <c r="N293"/>
      <c r="O293"/>
      <c r="P293"/>
    </row>
    <row r="294" spans="1:16" s="257" customFormat="1" x14ac:dyDescent="0.25">
      <c r="A294" s="2" t="s">
        <v>1039</v>
      </c>
      <c r="B294" s="2"/>
      <c r="C294" s="2"/>
      <c r="D294" t="s">
        <v>1072</v>
      </c>
      <c r="E294" s="2"/>
      <c r="F294" s="11"/>
      <c r="G294" s="258" t="s">
        <v>995</v>
      </c>
      <c r="H294" s="258" t="str">
        <f t="shared" si="8"/>
        <v/>
      </c>
      <c r="I294"/>
      <c r="J294"/>
      <c r="K294"/>
      <c r="L294"/>
      <c r="M294"/>
      <c r="N294"/>
      <c r="O294"/>
      <c r="P294"/>
    </row>
    <row r="295" spans="1:16" s="257" customFormat="1" x14ac:dyDescent="0.25">
      <c r="A295" s="2" t="s">
        <v>1039</v>
      </c>
      <c r="B295" s="2"/>
      <c r="C295" s="2"/>
      <c r="D295" t="s">
        <v>1073</v>
      </c>
      <c r="E295" s="2"/>
      <c r="F295" s="11"/>
      <c r="G295" s="258" t="s">
        <v>996</v>
      </c>
      <c r="H295" s="258" t="str">
        <f t="shared" si="8"/>
        <v/>
      </c>
      <c r="I295"/>
      <c r="J295"/>
      <c r="K295"/>
      <c r="L295"/>
      <c r="M295"/>
      <c r="N295"/>
      <c r="O295"/>
      <c r="P295"/>
    </row>
    <row r="296" spans="1:16" s="257" customFormat="1" x14ac:dyDescent="0.25">
      <c r="A296" s="2" t="s">
        <v>1039</v>
      </c>
      <c r="B296" s="2"/>
      <c r="C296" s="2"/>
      <c r="D296" t="s">
        <v>1074</v>
      </c>
      <c r="E296" s="2"/>
      <c r="F296" s="11"/>
      <c r="G296" s="258" t="s">
        <v>996</v>
      </c>
      <c r="H296" s="258" t="str">
        <f t="shared" si="8"/>
        <v/>
      </c>
      <c r="I296"/>
      <c r="J296"/>
      <c r="K296"/>
      <c r="L296"/>
      <c r="M296"/>
      <c r="N296"/>
      <c r="O296"/>
      <c r="P296"/>
    </row>
    <row r="297" spans="1:16" s="257" customFormat="1" x14ac:dyDescent="0.25">
      <c r="A297" s="2" t="s">
        <v>1039</v>
      </c>
      <c r="B297" s="2"/>
      <c r="C297" s="2"/>
      <c r="D297" t="s">
        <v>1075</v>
      </c>
      <c r="E297" s="2"/>
      <c r="F297" s="11"/>
      <c r="G297" s="258" t="s">
        <v>997</v>
      </c>
      <c r="H297" s="258" t="str">
        <f t="shared" si="8"/>
        <v/>
      </c>
      <c r="I297"/>
      <c r="J297"/>
      <c r="K297"/>
      <c r="L297"/>
      <c r="M297"/>
      <c r="N297"/>
      <c r="O297"/>
      <c r="P297"/>
    </row>
    <row r="298" spans="1:16" s="257" customFormat="1" x14ac:dyDescent="0.25">
      <c r="A298" s="2" t="s">
        <v>1039</v>
      </c>
      <c r="B298" s="2"/>
      <c r="C298" s="2"/>
      <c r="D298" t="s">
        <v>1076</v>
      </c>
      <c r="E298" s="2"/>
      <c r="F298" s="11"/>
      <c r="G298" s="258" t="s">
        <v>998</v>
      </c>
      <c r="H298" s="258" t="str">
        <f t="shared" si="8"/>
        <v/>
      </c>
      <c r="I298"/>
      <c r="J298"/>
      <c r="K298"/>
      <c r="L298"/>
      <c r="M298"/>
      <c r="N298"/>
      <c r="O298"/>
      <c r="P298"/>
    </row>
    <row r="299" spans="1:16" s="257" customFormat="1" x14ac:dyDescent="0.25">
      <c r="A299" s="2" t="s">
        <v>1039</v>
      </c>
      <c r="B299" s="2"/>
      <c r="C299" s="2"/>
      <c r="D299" t="s">
        <v>1077</v>
      </c>
      <c r="E299" s="2"/>
      <c r="F299" s="11"/>
      <c r="G299" s="258" t="s">
        <v>999</v>
      </c>
      <c r="H299" s="258" t="str">
        <f t="shared" si="8"/>
        <v/>
      </c>
      <c r="I299"/>
      <c r="J299"/>
      <c r="K299"/>
      <c r="L299"/>
      <c r="M299"/>
      <c r="N299"/>
      <c r="O299"/>
      <c r="P299"/>
    </row>
    <row r="300" spans="1:16" s="257" customFormat="1" x14ac:dyDescent="0.25">
      <c r="A300" s="2" t="s">
        <v>1039</v>
      </c>
      <c r="B300" s="2"/>
      <c r="C300" s="2"/>
      <c r="D300" t="s">
        <v>1078</v>
      </c>
      <c r="E300" s="2"/>
      <c r="F300" s="11"/>
      <c r="G300" s="258" t="s">
        <v>1000</v>
      </c>
      <c r="H300" s="258" t="str">
        <f t="shared" si="8"/>
        <v/>
      </c>
      <c r="I300"/>
      <c r="J300"/>
      <c r="K300"/>
      <c r="L300"/>
      <c r="M300"/>
      <c r="N300"/>
      <c r="O300"/>
      <c r="P300"/>
    </row>
    <row r="301" spans="1:16" s="257" customFormat="1" x14ac:dyDescent="0.25">
      <c r="A301" s="2" t="s">
        <v>1039</v>
      </c>
      <c r="B301" s="2"/>
      <c r="C301" s="2"/>
      <c r="D301" t="s">
        <v>595</v>
      </c>
      <c r="E301" s="2"/>
      <c r="F301" s="11"/>
      <c r="G301" s="258" t="s">
        <v>1001</v>
      </c>
      <c r="H301" s="258" t="str">
        <f t="shared" si="8"/>
        <v/>
      </c>
      <c r="I301"/>
      <c r="J301"/>
      <c r="K301"/>
      <c r="L301"/>
      <c r="M301"/>
      <c r="N301"/>
      <c r="O301"/>
      <c r="P301"/>
    </row>
    <row r="302" spans="1:16" s="257" customFormat="1" x14ac:dyDescent="0.25">
      <c r="A302" s="2"/>
      <c r="B302" s="2"/>
      <c r="C302" s="2"/>
      <c r="D302"/>
      <c r="E302" s="2"/>
      <c r="F302" s="11"/>
      <c r="G302" s="288"/>
      <c r="H302" s="288"/>
      <c r="I302"/>
      <c r="J302"/>
      <c r="K302"/>
      <c r="L302"/>
      <c r="M302"/>
      <c r="N302"/>
      <c r="O302"/>
      <c r="P302"/>
    </row>
    <row r="303" spans="1:16" s="257" customFormat="1" x14ac:dyDescent="0.25">
      <c r="A303" s="2"/>
      <c r="B303" s="2"/>
      <c r="C303" s="2"/>
      <c r="D303"/>
      <c r="E303" s="2"/>
      <c r="F303" s="11"/>
      <c r="G303" s="290" t="s">
        <v>1002</v>
      </c>
      <c r="H303" s="290"/>
      <c r="I303"/>
      <c r="J303"/>
      <c r="K303"/>
      <c r="L303"/>
      <c r="M303"/>
      <c r="N303"/>
      <c r="O303"/>
      <c r="P303"/>
    </row>
    <row r="304" spans="1:16" s="257" customFormat="1" x14ac:dyDescent="0.25">
      <c r="A304" s="2" t="s">
        <v>1039</v>
      </c>
      <c r="B304" s="2"/>
      <c r="C304" s="2"/>
      <c r="D304" t="s">
        <v>1080</v>
      </c>
      <c r="E304" s="2"/>
      <c r="F304" s="11"/>
      <c r="G304" s="258" t="s">
        <v>994</v>
      </c>
      <c r="H304" s="258" t="str">
        <f t="shared" ref="H304:H317" si="9">IF(I304="","",I304)</f>
        <v/>
      </c>
      <c r="I304"/>
      <c r="J304"/>
      <c r="K304"/>
      <c r="L304"/>
      <c r="M304"/>
      <c r="N304"/>
      <c r="O304"/>
      <c r="P304"/>
    </row>
    <row r="305" spans="1:16" s="257" customFormat="1" x14ac:dyDescent="0.25">
      <c r="A305" s="2" t="s">
        <v>1039</v>
      </c>
      <c r="B305" s="2"/>
      <c r="C305" s="2"/>
      <c r="D305" t="s">
        <v>1081</v>
      </c>
      <c r="E305" s="2"/>
      <c r="F305" s="11"/>
      <c r="G305" s="258" t="s">
        <v>995</v>
      </c>
      <c r="H305" s="258" t="str">
        <f t="shared" si="9"/>
        <v/>
      </c>
      <c r="I305"/>
      <c r="J305"/>
      <c r="K305"/>
      <c r="L305"/>
      <c r="M305"/>
      <c r="N305"/>
      <c r="O305"/>
      <c r="P305"/>
    </row>
    <row r="306" spans="1:16" s="257" customFormat="1" x14ac:dyDescent="0.25">
      <c r="A306" s="2" t="s">
        <v>1039</v>
      </c>
      <c r="B306" s="2"/>
      <c r="C306" s="2"/>
      <c r="D306" t="s">
        <v>1082</v>
      </c>
      <c r="E306" s="2"/>
      <c r="F306" s="11"/>
      <c r="G306" s="258" t="s">
        <v>995</v>
      </c>
      <c r="H306" s="258" t="str">
        <f t="shared" si="9"/>
        <v/>
      </c>
      <c r="I306"/>
      <c r="J306"/>
      <c r="K306"/>
      <c r="L306"/>
      <c r="M306"/>
      <c r="N306"/>
      <c r="O306"/>
      <c r="P306"/>
    </row>
    <row r="307" spans="1:16" s="257" customFormat="1" x14ac:dyDescent="0.25">
      <c r="A307" s="2" t="s">
        <v>1039</v>
      </c>
      <c r="B307" s="2"/>
      <c r="C307" s="2"/>
      <c r="D307" t="s">
        <v>1083</v>
      </c>
      <c r="E307" s="2"/>
      <c r="F307" s="11"/>
      <c r="G307" s="258" t="s">
        <v>996</v>
      </c>
      <c r="H307" s="258" t="str">
        <f t="shared" si="9"/>
        <v/>
      </c>
      <c r="I307"/>
      <c r="J307"/>
      <c r="K307"/>
      <c r="L307"/>
      <c r="M307"/>
      <c r="N307"/>
      <c r="O307"/>
      <c r="P307"/>
    </row>
    <row r="308" spans="1:16" s="257" customFormat="1" x14ac:dyDescent="0.25">
      <c r="A308" s="2" t="s">
        <v>1039</v>
      </c>
      <c r="B308" s="2"/>
      <c r="C308" s="2"/>
      <c r="D308" t="s">
        <v>1084</v>
      </c>
      <c r="E308" s="2"/>
      <c r="F308" s="11"/>
      <c r="G308" s="258" t="s">
        <v>996</v>
      </c>
      <c r="H308" s="258" t="str">
        <f t="shared" si="9"/>
        <v/>
      </c>
      <c r="I308"/>
      <c r="J308"/>
      <c r="K308"/>
      <c r="L308"/>
      <c r="M308"/>
      <c r="N308"/>
      <c r="O308"/>
      <c r="P308"/>
    </row>
    <row r="309" spans="1:16" s="257" customFormat="1" x14ac:dyDescent="0.25">
      <c r="A309" s="2" t="s">
        <v>1039</v>
      </c>
      <c r="B309" s="2"/>
      <c r="C309" s="2"/>
      <c r="D309" t="s">
        <v>1085</v>
      </c>
      <c r="E309" s="2"/>
      <c r="F309" s="11"/>
      <c r="G309" s="258" t="s">
        <v>997</v>
      </c>
      <c r="H309" s="258" t="str">
        <f t="shared" si="9"/>
        <v/>
      </c>
      <c r="I309"/>
      <c r="J309"/>
      <c r="K309"/>
      <c r="L309"/>
      <c r="M309"/>
      <c r="N309"/>
      <c r="O309"/>
      <c r="P309"/>
    </row>
    <row r="310" spans="1:16" s="257" customFormat="1" x14ac:dyDescent="0.25">
      <c r="A310" s="2" t="s">
        <v>1039</v>
      </c>
      <c r="B310" s="2"/>
      <c r="C310" s="2"/>
      <c r="D310" t="s">
        <v>1086</v>
      </c>
      <c r="E310" s="2"/>
      <c r="F310" s="11"/>
      <c r="G310" s="258" t="s">
        <v>998</v>
      </c>
      <c r="H310" s="258" t="str">
        <f t="shared" si="9"/>
        <v/>
      </c>
      <c r="I310"/>
      <c r="J310"/>
      <c r="K310"/>
      <c r="L310"/>
      <c r="M310"/>
      <c r="N310"/>
      <c r="O310"/>
      <c r="P310"/>
    </row>
    <row r="311" spans="1:16" s="257" customFormat="1" x14ac:dyDescent="0.25">
      <c r="A311" s="2" t="s">
        <v>1039</v>
      </c>
      <c r="B311" s="2"/>
      <c r="C311" s="2"/>
      <c r="D311" t="s">
        <v>1087</v>
      </c>
      <c r="E311" s="2"/>
      <c r="F311" s="11"/>
      <c r="G311" s="258" t="s">
        <v>999</v>
      </c>
      <c r="H311" s="258" t="str">
        <f t="shared" si="9"/>
        <v/>
      </c>
      <c r="I311"/>
      <c r="J311"/>
      <c r="K311"/>
      <c r="L311"/>
      <c r="M311"/>
      <c r="N311"/>
      <c r="O311"/>
      <c r="P311"/>
    </row>
    <row r="312" spans="1:16" s="257" customFormat="1" x14ac:dyDescent="0.25">
      <c r="A312" s="2" t="s">
        <v>1039</v>
      </c>
      <c r="B312" s="2"/>
      <c r="C312" s="2"/>
      <c r="D312" t="s">
        <v>1088</v>
      </c>
      <c r="E312" s="2"/>
      <c r="F312" s="11"/>
      <c r="G312" s="258" t="s">
        <v>1000</v>
      </c>
      <c r="H312" s="258" t="str">
        <f t="shared" si="9"/>
        <v/>
      </c>
      <c r="I312"/>
      <c r="J312"/>
      <c r="K312"/>
      <c r="L312"/>
      <c r="M312"/>
      <c r="N312"/>
      <c r="O312"/>
      <c r="P312"/>
    </row>
    <row r="313" spans="1:16" s="257" customFormat="1" x14ac:dyDescent="0.25">
      <c r="A313" s="2" t="s">
        <v>1039</v>
      </c>
      <c r="B313" s="2"/>
      <c r="C313" s="2"/>
      <c r="D313" t="s">
        <v>596</v>
      </c>
      <c r="E313" s="2"/>
      <c r="F313" s="11"/>
      <c r="G313" s="258" t="s">
        <v>1003</v>
      </c>
      <c r="H313" s="258" t="str">
        <f t="shared" si="9"/>
        <v/>
      </c>
      <c r="I313"/>
      <c r="J313"/>
      <c r="K313"/>
      <c r="L313"/>
      <c r="M313"/>
      <c r="N313"/>
      <c r="O313"/>
      <c r="P313"/>
    </row>
    <row r="314" spans="1:16" s="257" customFormat="1" x14ac:dyDescent="0.25">
      <c r="A314" s="2" t="s">
        <v>1039</v>
      </c>
      <c r="B314" s="2"/>
      <c r="C314" s="2"/>
      <c r="D314" t="s">
        <v>1090</v>
      </c>
      <c r="E314" s="2"/>
      <c r="F314" s="11"/>
      <c r="G314" s="258" t="s">
        <v>1004</v>
      </c>
      <c r="H314" s="258" t="str">
        <f t="shared" si="9"/>
        <v/>
      </c>
      <c r="I314"/>
      <c r="J314"/>
      <c r="K314"/>
      <c r="L314"/>
      <c r="M314"/>
      <c r="N314"/>
      <c r="O314"/>
      <c r="P314"/>
    </row>
    <row r="315" spans="1:16" s="257" customFormat="1" x14ac:dyDescent="0.25">
      <c r="A315" s="2" t="s">
        <v>1039</v>
      </c>
      <c r="B315" s="2"/>
      <c r="C315" s="2"/>
      <c r="D315" t="s">
        <v>1091</v>
      </c>
      <c r="E315" s="2"/>
      <c r="F315" s="11"/>
      <c r="G315" s="258" t="s">
        <v>1005</v>
      </c>
      <c r="H315" s="258" t="str">
        <f t="shared" si="9"/>
        <v/>
      </c>
      <c r="I315"/>
      <c r="J315"/>
      <c r="K315"/>
      <c r="L315"/>
      <c r="M315"/>
      <c r="N315"/>
      <c r="O315"/>
      <c r="P315"/>
    </row>
    <row r="316" spans="1:16" s="257" customFormat="1" x14ac:dyDescent="0.25">
      <c r="A316" s="2" t="s">
        <v>1039</v>
      </c>
      <c r="B316" s="2"/>
      <c r="C316" s="2"/>
      <c r="D316" t="s">
        <v>1092</v>
      </c>
      <c r="E316" s="2"/>
      <c r="F316" s="11"/>
      <c r="G316" s="258" t="s">
        <v>1006</v>
      </c>
      <c r="H316" s="258" t="str">
        <f t="shared" si="9"/>
        <v/>
      </c>
      <c r="I316"/>
      <c r="J316"/>
      <c r="K316"/>
      <c r="L316"/>
      <c r="M316"/>
      <c r="N316"/>
      <c r="O316"/>
      <c r="P316"/>
    </row>
    <row r="317" spans="1:16" s="257" customFormat="1" x14ac:dyDescent="0.25">
      <c r="A317" s="2" t="s">
        <v>1039</v>
      </c>
      <c r="B317" s="2"/>
      <c r="C317" s="2"/>
      <c r="D317" t="s">
        <v>606</v>
      </c>
      <c r="E317" s="2"/>
      <c r="F317" s="11"/>
      <c r="G317" s="258" t="s">
        <v>1007</v>
      </c>
      <c r="H317" s="258" t="str">
        <f t="shared" si="9"/>
        <v/>
      </c>
      <c r="I317"/>
      <c r="J317"/>
      <c r="K317"/>
      <c r="L317"/>
      <c r="M317"/>
      <c r="N317"/>
      <c r="O317"/>
      <c r="P317"/>
    </row>
    <row r="318" spans="1:16" s="257" customFormat="1" x14ac:dyDescent="0.25">
      <c r="A318" s="2"/>
      <c r="B318" s="2"/>
      <c r="C318" s="2"/>
      <c r="D318"/>
      <c r="E318" s="2"/>
      <c r="F318" s="11"/>
      <c r="G318" s="288"/>
      <c r="H318" s="288"/>
      <c r="I318"/>
      <c r="J318"/>
      <c r="K318"/>
      <c r="L318"/>
      <c r="M318"/>
      <c r="N318"/>
      <c r="O318"/>
      <c r="P318"/>
    </row>
    <row r="319" spans="1:16" s="257" customFormat="1" x14ac:dyDescent="0.25">
      <c r="A319" s="2"/>
      <c r="B319" s="2"/>
      <c r="C319" s="2"/>
      <c r="D319"/>
      <c r="E319" s="2"/>
      <c r="F319" s="11"/>
      <c r="G319" s="290" t="s">
        <v>1008</v>
      </c>
      <c r="H319" s="290"/>
      <c r="I319"/>
      <c r="J319"/>
      <c r="K319"/>
      <c r="L319"/>
      <c r="M319"/>
      <c r="N319"/>
      <c r="O319"/>
      <c r="P319"/>
    </row>
    <row r="320" spans="1:16" s="257" customFormat="1" x14ac:dyDescent="0.25">
      <c r="A320" s="2"/>
      <c r="B320" s="2"/>
      <c r="C320" s="2"/>
      <c r="D320"/>
      <c r="E320" s="2"/>
      <c r="F320" s="11"/>
      <c r="G320" s="288"/>
      <c r="H320" s="288"/>
      <c r="I320"/>
      <c r="J320"/>
      <c r="K320"/>
      <c r="L320"/>
      <c r="M320"/>
      <c r="N320"/>
      <c r="O320"/>
      <c r="P320"/>
    </row>
    <row r="321" spans="1:16" s="257" customFormat="1" x14ac:dyDescent="0.25">
      <c r="A321" s="2" t="s">
        <v>1039</v>
      </c>
      <c r="B321" s="2"/>
      <c r="C321" s="2"/>
      <c r="D321" t="s">
        <v>1094</v>
      </c>
      <c r="E321" s="2"/>
      <c r="F321" s="11"/>
      <c r="G321" s="258" t="s">
        <v>1009</v>
      </c>
      <c r="H321" s="258" t="str">
        <f t="shared" ref="H321:H339" si="10">IF(I321="","",I321)</f>
        <v/>
      </c>
      <c r="I321"/>
      <c r="J321"/>
      <c r="K321"/>
      <c r="L321"/>
      <c r="M321"/>
      <c r="N321"/>
      <c r="O321"/>
      <c r="P321"/>
    </row>
    <row r="322" spans="1:16" s="257" customFormat="1" x14ac:dyDescent="0.25">
      <c r="A322" s="2" t="s">
        <v>1039</v>
      </c>
      <c r="B322" s="2"/>
      <c r="C322" s="2"/>
      <c r="D322" t="s">
        <v>1095</v>
      </c>
      <c r="E322" s="2"/>
      <c r="F322" s="11"/>
      <c r="G322" s="258" t="s">
        <v>1010</v>
      </c>
      <c r="H322" s="258" t="str">
        <f t="shared" si="10"/>
        <v/>
      </c>
      <c r="I322"/>
      <c r="J322"/>
      <c r="K322"/>
      <c r="L322"/>
      <c r="M322"/>
      <c r="N322"/>
      <c r="O322"/>
      <c r="P322"/>
    </row>
    <row r="323" spans="1:16" s="257" customFormat="1" x14ac:dyDescent="0.25">
      <c r="A323" s="2" t="s">
        <v>1039</v>
      </c>
      <c r="B323" s="2"/>
      <c r="C323" s="2"/>
      <c r="D323" t="s">
        <v>1096</v>
      </c>
      <c r="E323" s="2"/>
      <c r="F323" s="11"/>
      <c r="G323" s="258" t="s">
        <v>1011</v>
      </c>
      <c r="H323" s="258" t="str">
        <f t="shared" si="10"/>
        <v/>
      </c>
      <c r="I323"/>
      <c r="J323"/>
      <c r="K323"/>
      <c r="L323"/>
      <c r="M323"/>
      <c r="N323"/>
      <c r="O323"/>
      <c r="P323"/>
    </row>
    <row r="324" spans="1:16" s="257" customFormat="1" x14ac:dyDescent="0.25">
      <c r="A324" s="2" t="s">
        <v>1039</v>
      </c>
      <c r="B324" s="2"/>
      <c r="C324" s="2"/>
      <c r="D324" t="s">
        <v>1097</v>
      </c>
      <c r="E324" s="2"/>
      <c r="F324" s="11"/>
      <c r="G324" s="258" t="s">
        <v>1012</v>
      </c>
      <c r="H324" s="258" t="str">
        <f t="shared" si="10"/>
        <v/>
      </c>
      <c r="I324"/>
      <c r="J324"/>
      <c r="K324"/>
      <c r="L324"/>
      <c r="M324"/>
      <c r="N324"/>
      <c r="O324"/>
      <c r="P324"/>
    </row>
    <row r="325" spans="1:16" s="257" customFormat="1" x14ac:dyDescent="0.25">
      <c r="A325" s="2" t="s">
        <v>1039</v>
      </c>
      <c r="B325" s="2"/>
      <c r="C325" s="2"/>
      <c r="D325" t="s">
        <v>1098</v>
      </c>
      <c r="E325" s="2"/>
      <c r="F325" s="11"/>
      <c r="G325" s="258" t="s">
        <v>1013</v>
      </c>
      <c r="H325" s="258" t="str">
        <f t="shared" si="10"/>
        <v/>
      </c>
      <c r="I325"/>
      <c r="J325"/>
      <c r="K325"/>
      <c r="L325"/>
      <c r="M325"/>
      <c r="N325"/>
      <c r="O325"/>
      <c r="P325"/>
    </row>
    <row r="326" spans="1:16" s="257" customFormat="1" x14ac:dyDescent="0.25">
      <c r="A326" s="2" t="s">
        <v>1039</v>
      </c>
      <c r="B326" s="2"/>
      <c r="C326" s="2"/>
      <c r="D326" t="s">
        <v>1099</v>
      </c>
      <c r="E326" s="2"/>
      <c r="F326" s="11"/>
      <c r="G326" s="258" t="s">
        <v>1014</v>
      </c>
      <c r="H326" s="258" t="str">
        <f t="shared" si="10"/>
        <v/>
      </c>
      <c r="I326"/>
      <c r="J326"/>
      <c r="K326"/>
      <c r="L326"/>
      <c r="M326"/>
      <c r="N326"/>
      <c r="O326"/>
      <c r="P326"/>
    </row>
    <row r="327" spans="1:16" s="257" customFormat="1" x14ac:dyDescent="0.25">
      <c r="A327" s="2" t="s">
        <v>1039</v>
      </c>
      <c r="B327" s="2"/>
      <c r="C327" s="2"/>
      <c r="D327" t="s">
        <v>1100</v>
      </c>
      <c r="E327" s="2"/>
      <c r="F327" s="11"/>
      <c r="G327" s="258" t="s">
        <v>1015</v>
      </c>
      <c r="H327" s="258" t="str">
        <f t="shared" si="10"/>
        <v/>
      </c>
      <c r="I327"/>
      <c r="J327"/>
      <c r="K327"/>
      <c r="L327"/>
      <c r="M327"/>
      <c r="N327"/>
      <c r="O327"/>
      <c r="P327"/>
    </row>
    <row r="328" spans="1:16" s="257" customFormat="1" x14ac:dyDescent="0.25">
      <c r="A328" s="2" t="s">
        <v>1039</v>
      </c>
      <c r="B328" s="2"/>
      <c r="C328" s="2"/>
      <c r="D328" t="s">
        <v>597</v>
      </c>
      <c r="E328" s="2"/>
      <c r="F328" s="11"/>
      <c r="G328" s="258" t="s">
        <v>1016</v>
      </c>
      <c r="H328" s="258" t="str">
        <f t="shared" si="10"/>
        <v/>
      </c>
      <c r="I328"/>
      <c r="J328"/>
      <c r="K328"/>
      <c r="L328"/>
      <c r="M328"/>
      <c r="N328"/>
      <c r="O328"/>
      <c r="P328"/>
    </row>
    <row r="329" spans="1:16" s="257" customFormat="1" x14ac:dyDescent="0.25">
      <c r="A329" s="2" t="s">
        <v>1039</v>
      </c>
      <c r="B329" s="2"/>
      <c r="C329" s="2"/>
      <c r="D329" t="s">
        <v>1102</v>
      </c>
      <c r="E329" s="2"/>
      <c r="F329" s="11"/>
      <c r="G329" s="258" t="s">
        <v>982</v>
      </c>
      <c r="H329" s="258" t="str">
        <f t="shared" si="10"/>
        <v/>
      </c>
      <c r="I329"/>
      <c r="J329"/>
      <c r="K329"/>
      <c r="L329"/>
      <c r="M329"/>
      <c r="N329"/>
      <c r="O329"/>
      <c r="P329"/>
    </row>
    <row r="330" spans="1:16" s="257" customFormat="1" x14ac:dyDescent="0.25">
      <c r="A330" s="2" t="s">
        <v>1039</v>
      </c>
      <c r="B330" s="2"/>
      <c r="C330" s="2"/>
      <c r="D330" t="s">
        <v>1103</v>
      </c>
      <c r="E330" s="2"/>
      <c r="F330" s="11"/>
      <c r="G330" s="258" t="s">
        <v>983</v>
      </c>
      <c r="H330" s="258" t="str">
        <f t="shared" si="10"/>
        <v/>
      </c>
      <c r="I330"/>
      <c r="J330"/>
      <c r="K330"/>
      <c r="L330"/>
      <c r="M330"/>
      <c r="N330"/>
      <c r="O330"/>
      <c r="P330"/>
    </row>
    <row r="331" spans="1:16" s="257" customFormat="1" x14ac:dyDescent="0.25">
      <c r="A331" s="2" t="s">
        <v>1039</v>
      </c>
      <c r="B331" s="2"/>
      <c r="C331" s="2"/>
      <c r="D331" t="s">
        <v>598</v>
      </c>
      <c r="E331" s="2"/>
      <c r="F331" s="11"/>
      <c r="G331" s="258" t="s">
        <v>984</v>
      </c>
      <c r="H331" s="258" t="str">
        <f t="shared" si="10"/>
        <v/>
      </c>
      <c r="I331"/>
      <c r="J331"/>
      <c r="K331"/>
      <c r="L331"/>
      <c r="M331"/>
      <c r="N331"/>
      <c r="O331"/>
      <c r="P331"/>
    </row>
    <row r="332" spans="1:16" s="257" customFormat="1" x14ac:dyDescent="0.25">
      <c r="A332" s="2" t="s">
        <v>1039</v>
      </c>
      <c r="B332" s="2"/>
      <c r="C332" s="2"/>
      <c r="D332" t="s">
        <v>1105</v>
      </c>
      <c r="E332" s="2"/>
      <c r="F332" s="11"/>
      <c r="G332" s="258" t="s">
        <v>1017</v>
      </c>
      <c r="H332" s="258" t="str">
        <f t="shared" si="10"/>
        <v/>
      </c>
      <c r="I332"/>
      <c r="J332"/>
      <c r="K332"/>
      <c r="L332"/>
      <c r="M332"/>
      <c r="N332"/>
      <c r="O332"/>
      <c r="P332"/>
    </row>
    <row r="333" spans="1:16" s="257" customFormat="1" x14ac:dyDescent="0.25">
      <c r="A333" s="2" t="s">
        <v>1039</v>
      </c>
      <c r="B333" s="2"/>
      <c r="C333" s="2"/>
      <c r="D333" t="s">
        <v>1106</v>
      </c>
      <c r="E333" s="2"/>
      <c r="F333" s="11"/>
      <c r="G333" s="258" t="s">
        <v>1018</v>
      </c>
      <c r="H333" s="258" t="str">
        <f t="shared" si="10"/>
        <v/>
      </c>
      <c r="I333"/>
      <c r="J333"/>
      <c r="K333"/>
      <c r="L333"/>
      <c r="M333"/>
      <c r="N333"/>
      <c r="O333"/>
      <c r="P333"/>
    </row>
    <row r="334" spans="1:16" s="257" customFormat="1" x14ac:dyDescent="0.25">
      <c r="A334" s="2" t="s">
        <v>1039</v>
      </c>
      <c r="B334" s="2"/>
      <c r="C334" s="2"/>
      <c r="D334" t="s">
        <v>1107</v>
      </c>
      <c r="E334" s="2"/>
      <c r="F334" s="11"/>
      <c r="G334" s="258" t="s">
        <v>1019</v>
      </c>
      <c r="H334" s="258" t="str">
        <f t="shared" si="10"/>
        <v/>
      </c>
      <c r="I334"/>
      <c r="J334"/>
      <c r="K334"/>
      <c r="L334"/>
      <c r="M334"/>
      <c r="N334"/>
      <c r="O334"/>
      <c r="P334"/>
    </row>
    <row r="335" spans="1:16" s="257" customFormat="1" x14ac:dyDescent="0.25">
      <c r="A335" s="2" t="s">
        <v>1039</v>
      </c>
      <c r="B335" s="2"/>
      <c r="C335" s="2"/>
      <c r="D335" t="s">
        <v>599</v>
      </c>
      <c r="E335" s="2"/>
      <c r="F335" s="11"/>
      <c r="G335" s="258" t="s">
        <v>1020</v>
      </c>
      <c r="H335" s="258" t="str">
        <f t="shared" si="10"/>
        <v/>
      </c>
      <c r="I335"/>
      <c r="J335"/>
      <c r="K335"/>
      <c r="L335"/>
      <c r="M335"/>
      <c r="N335"/>
      <c r="O335"/>
      <c r="P335"/>
    </row>
    <row r="336" spans="1:16" s="257" customFormat="1" x14ac:dyDescent="0.25">
      <c r="A336" s="2" t="s">
        <v>1039</v>
      </c>
      <c r="B336" s="2"/>
      <c r="C336" s="2"/>
      <c r="D336" t="s">
        <v>1109</v>
      </c>
      <c r="E336" s="2"/>
      <c r="F336" s="11"/>
      <c r="G336" s="258" t="s">
        <v>1004</v>
      </c>
      <c r="H336" s="258" t="str">
        <f t="shared" si="10"/>
        <v/>
      </c>
      <c r="I336"/>
      <c r="J336"/>
      <c r="K336"/>
      <c r="L336"/>
      <c r="M336"/>
      <c r="N336"/>
      <c r="O336"/>
      <c r="P336"/>
    </row>
    <row r="337" spans="1:16" s="257" customFormat="1" x14ac:dyDescent="0.25">
      <c r="A337" s="2" t="s">
        <v>1039</v>
      </c>
      <c r="B337" s="2"/>
      <c r="C337" s="2"/>
      <c r="D337" t="s">
        <v>1110</v>
      </c>
      <c r="E337" s="2"/>
      <c r="F337" s="11"/>
      <c r="G337" s="258" t="s">
        <v>1005</v>
      </c>
      <c r="H337" s="258" t="str">
        <f t="shared" si="10"/>
        <v/>
      </c>
      <c r="I337"/>
      <c r="J337"/>
      <c r="K337"/>
      <c r="L337"/>
      <c r="M337"/>
      <c r="N337"/>
      <c r="O337"/>
      <c r="P337"/>
    </row>
    <row r="338" spans="1:16" s="257" customFormat="1" x14ac:dyDescent="0.25">
      <c r="A338" s="2" t="s">
        <v>1039</v>
      </c>
      <c r="B338" s="2"/>
      <c r="C338" s="2"/>
      <c r="D338" t="s">
        <v>1111</v>
      </c>
      <c r="E338" s="2"/>
      <c r="F338" s="11"/>
      <c r="G338" s="258" t="s">
        <v>1006</v>
      </c>
      <c r="H338" s="258" t="str">
        <f t="shared" si="10"/>
        <v/>
      </c>
      <c r="I338"/>
      <c r="J338"/>
      <c r="K338"/>
      <c r="L338"/>
      <c r="M338"/>
      <c r="N338"/>
      <c r="O338"/>
      <c r="P338"/>
    </row>
    <row r="339" spans="1:16" s="257" customFormat="1" x14ac:dyDescent="0.25">
      <c r="A339" s="2" t="s">
        <v>1039</v>
      </c>
      <c r="B339" s="2"/>
      <c r="C339" s="2"/>
      <c r="D339" t="s">
        <v>607</v>
      </c>
      <c r="E339" s="2"/>
      <c r="F339" s="11"/>
      <c r="G339" s="258" t="s">
        <v>1007</v>
      </c>
      <c r="H339" s="258" t="str">
        <f t="shared" si="10"/>
        <v/>
      </c>
      <c r="I339"/>
      <c r="J339"/>
      <c r="K339"/>
      <c r="L339"/>
      <c r="M339"/>
      <c r="N339"/>
      <c r="O339"/>
      <c r="P339"/>
    </row>
    <row r="340" spans="1:16" s="257" customFormat="1" x14ac:dyDescent="0.25">
      <c r="A340" s="2"/>
      <c r="B340" s="2"/>
      <c r="C340" s="2"/>
      <c r="D340"/>
      <c r="E340" s="2"/>
      <c r="F340" s="11"/>
      <c r="G340" s="288"/>
      <c r="H340" s="288"/>
      <c r="I340"/>
      <c r="J340"/>
      <c r="K340"/>
      <c r="L340"/>
      <c r="M340"/>
      <c r="N340"/>
      <c r="O340"/>
      <c r="P340"/>
    </row>
    <row r="341" spans="1:16" s="257" customFormat="1" x14ac:dyDescent="0.25">
      <c r="A341" s="2"/>
      <c r="B341" s="2"/>
      <c r="C341" s="2"/>
      <c r="D341"/>
      <c r="E341" s="2"/>
      <c r="F341" s="11"/>
      <c r="G341" s="290" t="s">
        <v>1021</v>
      </c>
      <c r="H341" s="290"/>
      <c r="I341"/>
      <c r="J341"/>
      <c r="K341"/>
      <c r="L341"/>
      <c r="M341"/>
      <c r="N341"/>
      <c r="O341"/>
      <c r="P341"/>
    </row>
    <row r="342" spans="1:16" s="257" customFormat="1" x14ac:dyDescent="0.25">
      <c r="A342" s="2"/>
      <c r="B342" s="2"/>
      <c r="C342" s="2"/>
      <c r="D342"/>
      <c r="E342" s="2"/>
      <c r="F342" s="11"/>
      <c r="G342" s="288"/>
      <c r="H342" s="288"/>
      <c r="I342"/>
      <c r="J342"/>
      <c r="K342"/>
      <c r="L342"/>
      <c r="M342"/>
      <c r="N342"/>
      <c r="O342"/>
      <c r="P342"/>
    </row>
    <row r="343" spans="1:16" s="257" customFormat="1" x14ac:dyDescent="0.25">
      <c r="A343" s="2"/>
      <c r="B343" s="2"/>
      <c r="C343" s="2"/>
      <c r="D343"/>
      <c r="E343" s="2"/>
      <c r="F343" s="11"/>
      <c r="G343" s="290" t="s">
        <v>1022</v>
      </c>
      <c r="H343" s="290"/>
      <c r="I343"/>
      <c r="J343"/>
      <c r="K343"/>
      <c r="L343"/>
      <c r="M343"/>
      <c r="N343"/>
      <c r="O343"/>
      <c r="P343"/>
    </row>
    <row r="344" spans="1:16" s="257" customFormat="1" x14ac:dyDescent="0.25">
      <c r="A344" s="2" t="s">
        <v>1039</v>
      </c>
      <c r="B344" s="2"/>
      <c r="C344" s="2"/>
      <c r="D344" t="s">
        <v>1113</v>
      </c>
      <c r="E344" s="2"/>
      <c r="F344" s="11"/>
      <c r="G344" s="258" t="s">
        <v>1023</v>
      </c>
      <c r="H344" s="258" t="str">
        <f t="shared" ref="H344:H353" si="11">IF(I344="","",I344)</f>
        <v/>
      </c>
      <c r="I344"/>
      <c r="J344"/>
      <c r="K344"/>
      <c r="L344"/>
      <c r="M344"/>
      <c r="N344"/>
      <c r="O344"/>
      <c r="P344"/>
    </row>
    <row r="345" spans="1:16" s="257" customFormat="1" x14ac:dyDescent="0.25">
      <c r="A345" s="2" t="s">
        <v>1039</v>
      </c>
      <c r="B345" s="2"/>
      <c r="C345" s="2"/>
      <c r="D345" t="s">
        <v>1114</v>
      </c>
      <c r="E345" s="2"/>
      <c r="F345" s="11"/>
      <c r="G345" s="258" t="s">
        <v>1024</v>
      </c>
      <c r="H345" s="258" t="str">
        <f t="shared" si="11"/>
        <v/>
      </c>
      <c r="I345"/>
      <c r="J345"/>
      <c r="K345"/>
      <c r="L345"/>
      <c r="M345"/>
      <c r="N345"/>
      <c r="O345"/>
      <c r="P345"/>
    </row>
    <row r="346" spans="1:16" s="257" customFormat="1" x14ac:dyDescent="0.25">
      <c r="A346" s="2" t="s">
        <v>1039</v>
      </c>
      <c r="B346" s="2"/>
      <c r="C346" s="2"/>
      <c r="D346" t="s">
        <v>1115</v>
      </c>
      <c r="E346" s="2"/>
      <c r="F346" s="11"/>
      <c r="G346" s="258" t="s">
        <v>1025</v>
      </c>
      <c r="H346" s="258" t="str">
        <f t="shared" si="11"/>
        <v/>
      </c>
      <c r="I346"/>
      <c r="J346"/>
      <c r="K346"/>
      <c r="L346"/>
      <c r="M346"/>
      <c r="N346"/>
      <c r="O346"/>
      <c r="P346"/>
    </row>
    <row r="347" spans="1:16" s="257" customFormat="1" x14ac:dyDescent="0.25">
      <c r="A347" s="2" t="s">
        <v>1039</v>
      </c>
      <c r="B347" s="2"/>
      <c r="C347" s="2"/>
      <c r="D347" t="s">
        <v>600</v>
      </c>
      <c r="E347" s="2"/>
      <c r="F347" s="11"/>
      <c r="G347" s="258" t="s">
        <v>1026</v>
      </c>
      <c r="H347" s="258" t="str">
        <f t="shared" si="11"/>
        <v/>
      </c>
      <c r="I347"/>
      <c r="J347"/>
      <c r="K347"/>
      <c r="L347"/>
      <c r="M347"/>
      <c r="N347"/>
      <c r="O347"/>
      <c r="P347"/>
    </row>
    <row r="348" spans="1:16" s="257" customFormat="1" x14ac:dyDescent="0.25">
      <c r="A348" s="2" t="s">
        <v>1039</v>
      </c>
      <c r="B348" s="2"/>
      <c r="C348" s="2"/>
      <c r="D348" t="s">
        <v>1117</v>
      </c>
      <c r="E348" s="2"/>
      <c r="F348" s="11"/>
      <c r="G348" s="258" t="s">
        <v>1027</v>
      </c>
      <c r="H348" s="258" t="str">
        <f t="shared" si="11"/>
        <v/>
      </c>
      <c r="I348"/>
      <c r="J348"/>
      <c r="K348"/>
      <c r="L348"/>
      <c r="M348"/>
      <c r="N348"/>
      <c r="O348"/>
      <c r="P348"/>
    </row>
    <row r="349" spans="1:16" s="257" customFormat="1" x14ac:dyDescent="0.25">
      <c r="A349" s="2" t="s">
        <v>1039</v>
      </c>
      <c r="B349" s="2"/>
      <c r="C349" s="2"/>
      <c r="D349" t="s">
        <v>601</v>
      </c>
      <c r="E349" s="2"/>
      <c r="F349" s="11"/>
      <c r="G349" s="258" t="s">
        <v>1028</v>
      </c>
      <c r="H349" s="258" t="str">
        <f t="shared" si="11"/>
        <v/>
      </c>
      <c r="I349"/>
      <c r="J349"/>
      <c r="K349"/>
      <c r="L349"/>
      <c r="M349"/>
      <c r="N349"/>
      <c r="O349"/>
      <c r="P349"/>
    </row>
    <row r="350" spans="1:16" s="257" customFormat="1" x14ac:dyDescent="0.25">
      <c r="A350" s="2" t="s">
        <v>1039</v>
      </c>
      <c r="B350" s="2"/>
      <c r="C350" s="2"/>
      <c r="D350" t="s">
        <v>1119</v>
      </c>
      <c r="E350" s="2"/>
      <c r="F350" s="11"/>
      <c r="G350" s="258" t="s">
        <v>1029</v>
      </c>
      <c r="H350" s="258" t="str">
        <f t="shared" si="11"/>
        <v/>
      </c>
      <c r="I350"/>
      <c r="J350"/>
      <c r="K350"/>
      <c r="L350"/>
      <c r="M350"/>
      <c r="N350"/>
      <c r="O350"/>
      <c r="P350"/>
    </row>
    <row r="351" spans="1:16" s="257" customFormat="1" x14ac:dyDescent="0.25">
      <c r="A351" s="2" t="s">
        <v>1039</v>
      </c>
      <c r="B351" s="2"/>
      <c r="C351" s="2"/>
      <c r="D351" t="s">
        <v>1120</v>
      </c>
      <c r="E351" s="2"/>
      <c r="F351" s="11"/>
      <c r="G351" s="258" t="s">
        <v>1030</v>
      </c>
      <c r="H351" s="258" t="str">
        <f t="shared" si="11"/>
        <v/>
      </c>
      <c r="I351"/>
      <c r="J351"/>
      <c r="K351"/>
      <c r="L351"/>
      <c r="M351"/>
      <c r="N351"/>
      <c r="O351"/>
      <c r="P351"/>
    </row>
    <row r="352" spans="1:16" s="257" customFormat="1" x14ac:dyDescent="0.25">
      <c r="A352" s="2" t="s">
        <v>1039</v>
      </c>
      <c r="B352" s="2"/>
      <c r="C352" s="2"/>
      <c r="D352" t="s">
        <v>1121</v>
      </c>
      <c r="E352" s="2"/>
      <c r="F352" s="11"/>
      <c r="G352" s="258" t="s">
        <v>602</v>
      </c>
      <c r="H352" s="258" t="str">
        <f t="shared" si="11"/>
        <v/>
      </c>
      <c r="I352"/>
      <c r="J352"/>
      <c r="K352"/>
      <c r="L352"/>
      <c r="M352"/>
      <c r="N352"/>
      <c r="O352"/>
      <c r="P352"/>
    </row>
    <row r="353" spans="1:16" s="257" customFormat="1" x14ac:dyDescent="0.25">
      <c r="A353" s="2" t="s">
        <v>1039</v>
      </c>
      <c r="B353" s="2"/>
      <c r="C353" s="2"/>
      <c r="D353" t="s">
        <v>608</v>
      </c>
      <c r="E353" s="2"/>
      <c r="F353" s="11"/>
      <c r="G353" s="258" t="s">
        <v>603</v>
      </c>
      <c r="H353" s="258" t="str">
        <f t="shared" si="11"/>
        <v/>
      </c>
      <c r="I353"/>
      <c r="J353"/>
      <c r="K353"/>
      <c r="L353"/>
      <c r="M353"/>
      <c r="N353"/>
      <c r="O353"/>
      <c r="P353"/>
    </row>
    <row r="354" spans="1:16" s="257" customFormat="1" x14ac:dyDescent="0.25">
      <c r="A354" s="2"/>
      <c r="B354" s="2"/>
      <c r="C354" s="2"/>
      <c r="D354"/>
      <c r="E354" s="2"/>
      <c r="F354" s="11"/>
      <c r="G354" s="288"/>
      <c r="H354" s="288"/>
      <c r="I354"/>
      <c r="J354"/>
      <c r="K354"/>
      <c r="L354"/>
      <c r="M354"/>
      <c r="N354"/>
      <c r="O354"/>
      <c r="P354"/>
    </row>
    <row r="355" spans="1:16" s="257" customFormat="1" x14ac:dyDescent="0.25">
      <c r="A355" s="2"/>
      <c r="B355" s="2"/>
      <c r="C355" s="2"/>
      <c r="D355"/>
      <c r="E355" s="2"/>
      <c r="F355" s="11"/>
      <c r="G355" s="290" t="s">
        <v>1033</v>
      </c>
      <c r="H355" s="290"/>
      <c r="I355"/>
      <c r="J355"/>
      <c r="K355"/>
      <c r="L355"/>
      <c r="M355"/>
      <c r="N355"/>
      <c r="O355"/>
      <c r="P355"/>
    </row>
    <row r="356" spans="1:16" s="257" customFormat="1" x14ac:dyDescent="0.25">
      <c r="A356" s="2"/>
      <c r="B356" s="2"/>
      <c r="C356" s="2"/>
      <c r="D356"/>
      <c r="E356" s="2"/>
      <c r="F356" s="11"/>
      <c r="G356" s="288"/>
      <c r="H356" s="288"/>
      <c r="I356"/>
      <c r="J356"/>
      <c r="K356"/>
      <c r="L356"/>
      <c r="M356"/>
      <c r="N356"/>
      <c r="O356"/>
      <c r="P356"/>
    </row>
    <row r="357" spans="1:16" s="257" customFormat="1" x14ac:dyDescent="0.25">
      <c r="A357" s="2" t="s">
        <v>1039</v>
      </c>
      <c r="B357" s="2"/>
      <c r="C357" s="2"/>
      <c r="D357" t="s">
        <v>1123</v>
      </c>
      <c r="E357" s="2"/>
      <c r="F357" s="11"/>
      <c r="G357" s="258" t="s">
        <v>1035</v>
      </c>
      <c r="H357" s="258" t="str">
        <f>IF(I357="","",I357)</f>
        <v/>
      </c>
      <c r="I357"/>
      <c r="J357"/>
      <c r="K357"/>
      <c r="L357"/>
      <c r="M357"/>
      <c r="N357"/>
      <c r="O357"/>
      <c r="P357"/>
    </row>
    <row r="358" spans="1:16" s="257" customFormat="1" x14ac:dyDescent="0.25">
      <c r="A358" s="2" t="s">
        <v>1039</v>
      </c>
      <c r="B358" s="2"/>
      <c r="C358" s="2"/>
      <c r="D358" t="s">
        <v>1124</v>
      </c>
      <c r="E358" s="2"/>
      <c r="F358" s="11"/>
      <c r="G358" s="258" t="s">
        <v>1036</v>
      </c>
      <c r="H358" s="258" t="str">
        <f>IF(I358="","",I358)</f>
        <v/>
      </c>
      <c r="I358"/>
      <c r="J358"/>
      <c r="K358"/>
      <c r="L358"/>
      <c r="M358"/>
      <c r="N358"/>
      <c r="O358"/>
      <c r="P358"/>
    </row>
    <row r="359" spans="1:16" s="257" customFormat="1" x14ac:dyDescent="0.25">
      <c r="A359" s="2" t="s">
        <v>1039</v>
      </c>
      <c r="B359" s="2"/>
      <c r="C359" s="2"/>
      <c r="D359" t="s">
        <v>1125</v>
      </c>
      <c r="E359" s="2"/>
      <c r="F359" s="11"/>
      <c r="G359" s="258" t="s">
        <v>1037</v>
      </c>
      <c r="H359" s="258" t="str">
        <f>IF(I359="","",I359)</f>
        <v/>
      </c>
      <c r="I359"/>
      <c r="J359"/>
      <c r="K359"/>
      <c r="L359"/>
      <c r="M359"/>
      <c r="N359"/>
      <c r="O359"/>
      <c r="P359"/>
    </row>
    <row r="360" spans="1:16" s="257" customFormat="1" x14ac:dyDescent="0.25">
      <c r="A360" s="2" t="s">
        <v>1039</v>
      </c>
      <c r="B360" s="2"/>
      <c r="C360" s="2"/>
      <c r="D360" t="s">
        <v>1126</v>
      </c>
      <c r="E360" s="2"/>
      <c r="F360" s="11"/>
      <c r="G360" s="258" t="s">
        <v>1430</v>
      </c>
      <c r="H360" s="258" t="str">
        <f>IF(I360="","",I360)</f>
        <v/>
      </c>
      <c r="I360"/>
      <c r="J360"/>
      <c r="K360"/>
      <c r="L360"/>
      <c r="M360"/>
      <c r="N360"/>
      <c r="O360"/>
      <c r="P360"/>
    </row>
    <row r="361" spans="1:16" s="257" customFormat="1" x14ac:dyDescent="0.25">
      <c r="A361" s="2" t="s">
        <v>1039</v>
      </c>
      <c r="B361" s="2"/>
      <c r="C361" s="2"/>
      <c r="D361" t="s">
        <v>609</v>
      </c>
      <c r="E361" s="2"/>
      <c r="F361" s="11"/>
      <c r="G361" s="258" t="s">
        <v>1038</v>
      </c>
      <c r="H361" s="258" t="str">
        <f>IF(I361="","",I361)</f>
        <v/>
      </c>
      <c r="I361"/>
      <c r="J361"/>
      <c r="K361"/>
      <c r="L361"/>
      <c r="M361"/>
      <c r="N361"/>
      <c r="O361"/>
      <c r="P361"/>
    </row>
  </sheetData>
  <customSheetViews>
    <customSheetView guid="{6C463F14-C8AA-495A-8FD2-4A264D8C6FE5}" showRuler="0">
      <pageMargins left="0.75" right="0.75" top="1" bottom="1" header="0.5" footer="0.5"/>
      <pageSetup orientation="portrait" verticalDpi="0" r:id="rId1"/>
      <headerFooter alignWithMargins="0"/>
    </customSheetView>
  </customSheetViews>
  <mergeCells count="133">
    <mergeCell ref="G185:H185"/>
    <mergeCell ref="G197:H197"/>
    <mergeCell ref="G139:H139"/>
    <mergeCell ref="G141:H141"/>
    <mergeCell ref="G142:H142"/>
    <mergeCell ref="G143:H143"/>
    <mergeCell ref="G144:H144"/>
    <mergeCell ref="G145:H145"/>
    <mergeCell ref="G193:H193"/>
    <mergeCell ref="G202:H202"/>
    <mergeCell ref="G201:H201"/>
    <mergeCell ref="G194:H194"/>
    <mergeCell ref="G198:H198"/>
    <mergeCell ref="G196:H196"/>
    <mergeCell ref="G200:H200"/>
    <mergeCell ref="G182:H182"/>
    <mergeCell ref="G173:H173"/>
    <mergeCell ref="G188:H188"/>
    <mergeCell ref="G195:H195"/>
    <mergeCell ref="G184:H184"/>
    <mergeCell ref="G189:H189"/>
    <mergeCell ref="G191:H191"/>
    <mergeCell ref="G192:H192"/>
    <mergeCell ref="G190:H190"/>
    <mergeCell ref="G187:H187"/>
    <mergeCell ref="G186:H186"/>
    <mergeCell ref="G183:H183"/>
    <mergeCell ref="G162:H162"/>
    <mergeCell ref="G161:H161"/>
    <mergeCell ref="G181:H181"/>
    <mergeCell ref="G169:H169"/>
    <mergeCell ref="G179:H179"/>
    <mergeCell ref="G146:H146"/>
    <mergeCell ref="G147:H147"/>
    <mergeCell ref="G157:H157"/>
    <mergeCell ref="G155:H155"/>
    <mergeCell ref="G156:H156"/>
    <mergeCell ref="G159:H159"/>
    <mergeCell ref="G160:H160"/>
    <mergeCell ref="G158:H158"/>
    <mergeCell ref="G165:H165"/>
    <mergeCell ref="G166:H166"/>
    <mergeCell ref="G171:H171"/>
    <mergeCell ref="G180:H180"/>
    <mergeCell ref="G178:H178"/>
    <mergeCell ref="G170:H170"/>
    <mergeCell ref="G167:H167"/>
    <mergeCell ref="G168:H168"/>
    <mergeCell ref="G12:H12"/>
    <mergeCell ref="G13:H13"/>
    <mergeCell ref="G1:H1"/>
    <mergeCell ref="G2:H2"/>
    <mergeCell ref="G3:H3"/>
    <mergeCell ref="G4:H4"/>
    <mergeCell ref="G5:H5"/>
    <mergeCell ref="G6:H6"/>
    <mergeCell ref="G10:H10"/>
    <mergeCell ref="G11:H11"/>
    <mergeCell ref="G7:H7"/>
    <mergeCell ref="G8:H8"/>
    <mergeCell ref="G9:H9"/>
    <mergeCell ref="G151:H151"/>
    <mergeCell ref="G163:H163"/>
    <mergeCell ref="G152:H152"/>
    <mergeCell ref="G19:H19"/>
    <mergeCell ref="G14:H14"/>
    <mergeCell ref="G113:H113"/>
    <mergeCell ref="G65:H65"/>
    <mergeCell ref="G104:H104"/>
    <mergeCell ref="G109:H109"/>
    <mergeCell ref="G103:H103"/>
    <mergeCell ref="G105:H105"/>
    <mergeCell ref="G106:H106"/>
    <mergeCell ref="G107:H107"/>
    <mergeCell ref="G108:H108"/>
    <mergeCell ref="G112:H112"/>
    <mergeCell ref="G114:H114"/>
    <mergeCell ref="G118:H118"/>
    <mergeCell ref="G117:H117"/>
    <mergeCell ref="G20:H20"/>
    <mergeCell ref="G25:H25"/>
    <mergeCell ref="G102:H102"/>
    <mergeCell ref="G21:H21"/>
    <mergeCell ref="G22:H22"/>
    <mergeCell ref="G129:H129"/>
    <mergeCell ref="G261:H261"/>
    <mergeCell ref="G281:H281"/>
    <mergeCell ref="G282:H282"/>
    <mergeCell ref="G119:H119"/>
    <mergeCell ref="G124:H124"/>
    <mergeCell ref="G133:H133"/>
    <mergeCell ref="G138:H138"/>
    <mergeCell ref="G128:H128"/>
    <mergeCell ref="G123:H123"/>
    <mergeCell ref="G221:H221"/>
    <mergeCell ref="G212:H212"/>
    <mergeCell ref="G211:H211"/>
    <mergeCell ref="G199:H199"/>
    <mergeCell ref="G208:H208"/>
    <mergeCell ref="G204:H204"/>
    <mergeCell ref="G207:H207"/>
    <mergeCell ref="G205:H205"/>
    <mergeCell ref="G206:H206"/>
    <mergeCell ref="G203:H203"/>
    <mergeCell ref="G154:H154"/>
    <mergeCell ref="G164:H164"/>
    <mergeCell ref="G148:H148"/>
    <mergeCell ref="G149:H149"/>
    <mergeCell ref="G150:H150"/>
    <mergeCell ref="G356:H356"/>
    <mergeCell ref="G220:H220"/>
    <mergeCell ref="G319:H319"/>
    <mergeCell ref="G320:H320"/>
    <mergeCell ref="G340:H340"/>
    <mergeCell ref="G354:H354"/>
    <mergeCell ref="G355:H355"/>
    <mergeCell ref="G283:H283"/>
    <mergeCell ref="G290:H290"/>
    <mergeCell ref="G291:H291"/>
    <mergeCell ref="G302:H302"/>
    <mergeCell ref="G341:H341"/>
    <mergeCell ref="G342:H342"/>
    <mergeCell ref="G343:H343"/>
    <mergeCell ref="G318:H318"/>
    <mergeCell ref="G303:H303"/>
    <mergeCell ref="G262:H262"/>
    <mergeCell ref="G263:H263"/>
    <mergeCell ref="G222:H222"/>
    <mergeCell ref="G235:H235"/>
    <mergeCell ref="G236:H236"/>
    <mergeCell ref="G237:H237"/>
    <mergeCell ref="G248:H248"/>
    <mergeCell ref="G249:H249"/>
  </mergeCells>
  <phoneticPr fontId="3" type="noConversion"/>
  <pageMargins left="0.75" right="0.75" top="1" bottom="1" header="0.5" footer="0.5"/>
  <pageSetup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G21"/>
  <sheetViews>
    <sheetView workbookViewId="0">
      <selection activeCell="E3" sqref="E3:E623"/>
    </sheetView>
  </sheetViews>
  <sheetFormatPr baseColWidth="10" defaultColWidth="9.140625" defaultRowHeight="15" x14ac:dyDescent="0.25"/>
  <cols>
    <col min="1" max="4" width="23.28515625" customWidth="1"/>
    <col min="5" max="5" width="39.85546875" customWidth="1"/>
  </cols>
  <sheetData>
    <row r="1" spans="1:7" ht="15.6" x14ac:dyDescent="0.3">
      <c r="A1" s="300" t="s">
        <v>1127</v>
      </c>
      <c r="B1" s="300"/>
      <c r="C1" s="300"/>
      <c r="D1" s="300"/>
      <c r="E1" s="81"/>
      <c r="G1">
        <f>COUNT(F:F)</f>
        <v>20</v>
      </c>
    </row>
    <row r="2" spans="1:7" ht="14.45" x14ac:dyDescent="0.3">
      <c r="A2" s="14" t="s">
        <v>256</v>
      </c>
      <c r="B2" s="14" t="s">
        <v>1334</v>
      </c>
      <c r="C2" s="14" t="s">
        <v>10</v>
      </c>
      <c r="D2" s="14" t="s">
        <v>1335</v>
      </c>
      <c r="E2" s="14" t="s">
        <v>1364</v>
      </c>
      <c r="F2">
        <f>IF(AND(B2="",C2="",D2="",E2=""),"Del",0)</f>
        <v>0</v>
      </c>
    </row>
    <row r="3" spans="1:7" ht="14.45" x14ac:dyDescent="0.3">
      <c r="A3" t="s">
        <v>637</v>
      </c>
      <c r="B3" t="s">
        <v>638</v>
      </c>
      <c r="C3" t="s">
        <v>639</v>
      </c>
      <c r="D3" t="s">
        <v>640</v>
      </c>
      <c r="E3" t="s">
        <v>552</v>
      </c>
      <c r="F3">
        <f t="shared" ref="F3:F18" si="0">IF(AND(B3="",C3="",D3="",E3=""),"Del",0)</f>
        <v>0</v>
      </c>
    </row>
    <row r="4" spans="1:7" ht="14.45" x14ac:dyDescent="0.3">
      <c r="B4" t="s">
        <v>641</v>
      </c>
      <c r="C4" t="s">
        <v>642</v>
      </c>
      <c r="D4" t="s">
        <v>643</v>
      </c>
      <c r="F4">
        <f t="shared" si="0"/>
        <v>0</v>
      </c>
    </row>
    <row r="5" spans="1:7" ht="14.45" x14ac:dyDescent="0.3">
      <c r="B5" t="s">
        <v>644</v>
      </c>
      <c r="C5" t="s">
        <v>645</v>
      </c>
      <c r="D5" t="s">
        <v>646</v>
      </c>
      <c r="F5">
        <f t="shared" si="0"/>
        <v>0</v>
      </c>
    </row>
    <row r="6" spans="1:7" ht="14.45" x14ac:dyDescent="0.3">
      <c r="B6" t="s">
        <v>647</v>
      </c>
      <c r="C6" t="s">
        <v>648</v>
      </c>
      <c r="D6" t="s">
        <v>649</v>
      </c>
      <c r="F6">
        <f t="shared" si="0"/>
        <v>0</v>
      </c>
    </row>
    <row r="7" spans="1:7" ht="14.45" x14ac:dyDescent="0.3">
      <c r="A7" t="s">
        <v>287</v>
      </c>
      <c r="B7" t="s">
        <v>288</v>
      </c>
      <c r="C7" t="s">
        <v>289</v>
      </c>
      <c r="D7" t="s">
        <v>290</v>
      </c>
      <c r="F7">
        <f t="shared" si="0"/>
        <v>0</v>
      </c>
    </row>
    <row r="8" spans="1:7" ht="14.45" x14ac:dyDescent="0.3">
      <c r="B8" t="s">
        <v>291</v>
      </c>
      <c r="C8" t="s">
        <v>292</v>
      </c>
      <c r="D8" t="s">
        <v>293</v>
      </c>
      <c r="F8">
        <f t="shared" si="0"/>
        <v>0</v>
      </c>
    </row>
    <row r="9" spans="1:7" ht="14.45" x14ac:dyDescent="0.3">
      <c r="B9" t="s">
        <v>294</v>
      </c>
      <c r="C9" t="s">
        <v>295</v>
      </c>
      <c r="D9" t="s">
        <v>296</v>
      </c>
      <c r="F9">
        <f t="shared" si="0"/>
        <v>0</v>
      </c>
    </row>
    <row r="10" spans="1:7" ht="14.45" x14ac:dyDescent="0.3">
      <c r="B10" t="s">
        <v>297</v>
      </c>
      <c r="C10" t="s">
        <v>298</v>
      </c>
      <c r="D10" t="s">
        <v>299</v>
      </c>
      <c r="F10">
        <f t="shared" si="0"/>
        <v>0</v>
      </c>
    </row>
    <row r="11" spans="1:7" ht="14.45" x14ac:dyDescent="0.3">
      <c r="A11" t="s">
        <v>300</v>
      </c>
      <c r="B11" t="s">
        <v>301</v>
      </c>
      <c r="C11" t="s">
        <v>302</v>
      </c>
      <c r="D11" t="s">
        <v>303</v>
      </c>
      <c r="F11">
        <f t="shared" si="0"/>
        <v>0</v>
      </c>
    </row>
    <row r="12" spans="1:7" ht="14.45" x14ac:dyDescent="0.3">
      <c r="B12" t="s">
        <v>304</v>
      </c>
      <c r="C12" t="s">
        <v>305</v>
      </c>
      <c r="D12" t="s">
        <v>306</v>
      </c>
      <c r="F12">
        <f t="shared" si="0"/>
        <v>0</v>
      </c>
    </row>
    <row r="13" spans="1:7" ht="14.45" x14ac:dyDescent="0.3">
      <c r="B13" t="s">
        <v>307</v>
      </c>
      <c r="C13" t="s">
        <v>308</v>
      </c>
      <c r="D13" t="s">
        <v>309</v>
      </c>
      <c r="F13">
        <f t="shared" si="0"/>
        <v>0</v>
      </c>
    </row>
    <row r="14" spans="1:7" ht="14.45" x14ac:dyDescent="0.3">
      <c r="B14" t="s">
        <v>310</v>
      </c>
      <c r="C14" t="s">
        <v>311</v>
      </c>
      <c r="D14" t="s">
        <v>312</v>
      </c>
      <c r="F14">
        <f t="shared" si="0"/>
        <v>0</v>
      </c>
    </row>
    <row r="15" spans="1:7" ht="14.45" x14ac:dyDescent="0.3">
      <c r="A15" t="s">
        <v>313</v>
      </c>
      <c r="B15" t="s">
        <v>314</v>
      </c>
      <c r="C15" t="s">
        <v>315</v>
      </c>
      <c r="D15" t="s">
        <v>316</v>
      </c>
      <c r="F15">
        <f t="shared" si="0"/>
        <v>0</v>
      </c>
    </row>
    <row r="16" spans="1:7" ht="14.45" x14ac:dyDescent="0.3">
      <c r="B16" t="s">
        <v>317</v>
      </c>
      <c r="C16" t="s">
        <v>318</v>
      </c>
      <c r="D16" t="s">
        <v>319</v>
      </c>
      <c r="F16">
        <f t="shared" si="0"/>
        <v>0</v>
      </c>
    </row>
    <row r="17" spans="1:6" x14ac:dyDescent="0.25">
      <c r="B17" t="s">
        <v>320</v>
      </c>
      <c r="C17" t="s">
        <v>321</v>
      </c>
      <c r="D17" t="s">
        <v>322</v>
      </c>
      <c r="F17">
        <f t="shared" si="0"/>
        <v>0</v>
      </c>
    </row>
    <row r="18" spans="1:6" ht="14.45" x14ac:dyDescent="0.3">
      <c r="B18" t="s">
        <v>323</v>
      </c>
      <c r="C18" t="s">
        <v>324</v>
      </c>
      <c r="D18" t="s">
        <v>1382</v>
      </c>
      <c r="F18">
        <f t="shared" si="0"/>
        <v>0</v>
      </c>
    </row>
    <row r="19" spans="1:6" x14ac:dyDescent="0.25">
      <c r="A19" t="s">
        <v>1383</v>
      </c>
      <c r="B19" t="s">
        <v>1384</v>
      </c>
      <c r="C19" t="s">
        <v>1385</v>
      </c>
      <c r="D19" t="s">
        <v>1386</v>
      </c>
      <c r="F19">
        <f>IF(AND(B19="",C19="",D19="",E19=""),"Del",0)</f>
        <v>0</v>
      </c>
    </row>
    <row r="20" spans="1:6" x14ac:dyDescent="0.25">
      <c r="B20" t="s">
        <v>1387</v>
      </c>
      <c r="C20" t="s">
        <v>1388</v>
      </c>
      <c r="D20" t="s">
        <v>1389</v>
      </c>
      <c r="F20">
        <f>IF(AND(B20="",C20="",D20="",E20=""),"Del",0)</f>
        <v>0</v>
      </c>
    </row>
    <row r="21" spans="1:6" x14ac:dyDescent="0.25">
      <c r="B21" t="s">
        <v>1390</v>
      </c>
      <c r="C21" t="s">
        <v>1391</v>
      </c>
      <c r="D21" t="s">
        <v>1392</v>
      </c>
      <c r="F21">
        <f>IF(AND(B21="",C21="",D21="",E21=""),"Del",0)</f>
        <v>0</v>
      </c>
    </row>
  </sheetData>
  <customSheetViews>
    <customSheetView guid="{6C463F14-C8AA-495A-8FD2-4A264D8C6FE5}" showRuler="0">
      <selection activeCell="H1" sqref="H1"/>
      <pageMargins left="0.75" right="0.75" top="1" bottom="1" header="0.5" footer="0.5"/>
      <pageSetup orientation="portrait" verticalDpi="0" r:id="rId1"/>
      <headerFooter alignWithMargins="0"/>
    </customSheetView>
  </customSheetViews>
  <mergeCells count="1">
    <mergeCell ref="A1:D1"/>
  </mergeCells>
  <phoneticPr fontId="3" type="noConversion"/>
  <pageMargins left="0.75" right="0.75"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50"/>
  <sheetViews>
    <sheetView workbookViewId="0"/>
  </sheetViews>
  <sheetFormatPr baseColWidth="10" defaultColWidth="9.140625" defaultRowHeight="15" x14ac:dyDescent="0.25"/>
  <cols>
    <col min="1" max="1" width="18.7109375" customWidth="1"/>
    <col min="2" max="3" width="50.7109375" customWidth="1"/>
    <col min="4" max="5" width="18.7109375" customWidth="1"/>
    <col min="6" max="10" width="8.85546875" customWidth="1"/>
    <col min="11" max="26" width="9.140625" hidden="1" customWidth="1"/>
  </cols>
  <sheetData>
    <row r="1" spans="1:5" ht="14.45" x14ac:dyDescent="0.3">
      <c r="A1" s="142" t="s">
        <v>393</v>
      </c>
      <c r="B1" s="142" t="s">
        <v>1353</v>
      </c>
      <c r="C1" s="142" t="s">
        <v>1354</v>
      </c>
      <c r="D1" s="142" t="s">
        <v>1355</v>
      </c>
      <c r="E1" s="142" t="s">
        <v>1356</v>
      </c>
    </row>
    <row r="2" spans="1:5" ht="14.45" x14ac:dyDescent="0.3">
      <c r="A2" t="s">
        <v>1492</v>
      </c>
      <c r="B2" t="s">
        <v>1476</v>
      </c>
      <c r="C2" s="276" t="s">
        <v>1476</v>
      </c>
      <c r="D2" s="277">
        <v>0.56648148148148147</v>
      </c>
      <c r="E2" s="278">
        <v>41102</v>
      </c>
    </row>
    <row r="3" spans="1:5" x14ac:dyDescent="0.25">
      <c r="A3" t="s">
        <v>1493</v>
      </c>
      <c r="C3" s="276" t="s">
        <v>1466</v>
      </c>
      <c r="D3" s="277">
        <v>0.56653935185185189</v>
      </c>
      <c r="E3" s="278">
        <v>41102</v>
      </c>
    </row>
    <row r="4" spans="1:5" x14ac:dyDescent="0.25">
      <c r="A4" t="s">
        <v>1493</v>
      </c>
      <c r="B4" t="s">
        <v>1466</v>
      </c>
      <c r="C4" s="276" t="s">
        <v>1494</v>
      </c>
      <c r="D4" s="277">
        <v>0.57059027777777771</v>
      </c>
      <c r="E4" s="278">
        <v>41102</v>
      </c>
    </row>
    <row r="5" spans="1:5" ht="14.45" x14ac:dyDescent="0.3">
      <c r="A5" t="s">
        <v>1498</v>
      </c>
      <c r="B5" t="s">
        <v>636</v>
      </c>
      <c r="C5" s="276" t="s">
        <v>1497</v>
      </c>
      <c r="D5" s="277">
        <v>0.5750925925925926</v>
      </c>
      <c r="E5" s="278">
        <v>41102</v>
      </c>
    </row>
    <row r="6" spans="1:5" ht="14.45" x14ac:dyDescent="0.3">
      <c r="A6" t="s">
        <v>1498</v>
      </c>
      <c r="B6" t="s">
        <v>1497</v>
      </c>
      <c r="C6" s="276" t="s">
        <v>1499</v>
      </c>
      <c r="D6" s="277">
        <v>0.57515046296296302</v>
      </c>
      <c r="E6" s="278">
        <v>41102</v>
      </c>
    </row>
    <row r="7" spans="1:5" ht="14.45" x14ac:dyDescent="0.3">
      <c r="A7" t="s">
        <v>1500</v>
      </c>
      <c r="B7" t="s">
        <v>636</v>
      </c>
      <c r="C7" s="276" t="s">
        <v>1495</v>
      </c>
      <c r="D7" s="277">
        <v>0.57530092592592597</v>
      </c>
      <c r="E7" s="278">
        <v>41102</v>
      </c>
    </row>
    <row r="8" spans="1:5" ht="14.45" x14ac:dyDescent="0.3">
      <c r="A8" t="s">
        <v>1501</v>
      </c>
      <c r="B8" t="s">
        <v>636</v>
      </c>
      <c r="C8" s="276" t="s">
        <v>1496</v>
      </c>
      <c r="D8" s="277">
        <v>0.57541666666666669</v>
      </c>
      <c r="E8" s="278">
        <v>41102</v>
      </c>
    </row>
    <row r="9" spans="1:5" ht="14.45" x14ac:dyDescent="0.3">
      <c r="A9" t="s">
        <v>1503</v>
      </c>
      <c r="B9" t="s">
        <v>1467</v>
      </c>
      <c r="C9" s="276" t="s">
        <v>1502</v>
      </c>
      <c r="D9" s="277">
        <v>0.57689814814814822</v>
      </c>
      <c r="E9" s="278">
        <v>41102</v>
      </c>
    </row>
    <row r="10" spans="1:5" ht="14.45" x14ac:dyDescent="0.3">
      <c r="A10" t="s">
        <v>1503</v>
      </c>
      <c r="B10" t="s">
        <v>1502</v>
      </c>
      <c r="C10" s="276" t="s">
        <v>1504</v>
      </c>
      <c r="D10" s="277">
        <v>0.57695601851851852</v>
      </c>
      <c r="E10" s="278">
        <v>41102</v>
      </c>
    </row>
    <row r="11" spans="1:5" ht="14.45" x14ac:dyDescent="0.3">
      <c r="A11" t="s">
        <v>1506</v>
      </c>
      <c r="B11" t="s">
        <v>1468</v>
      </c>
      <c r="C11" s="276" t="s">
        <v>1505</v>
      </c>
      <c r="D11" s="277">
        <v>0.57715277777777774</v>
      </c>
      <c r="E11" s="278">
        <v>41102</v>
      </c>
    </row>
    <row r="12" spans="1:5" ht="14.45" x14ac:dyDescent="0.3">
      <c r="A12" t="s">
        <v>1503</v>
      </c>
      <c r="B12" t="s">
        <v>1504</v>
      </c>
      <c r="C12" s="276" t="s">
        <v>1507</v>
      </c>
      <c r="D12" s="277">
        <v>0.57756944444444447</v>
      </c>
      <c r="E12" s="278">
        <v>41102</v>
      </c>
    </row>
    <row r="13" spans="1:5" ht="14.45" x14ac:dyDescent="0.3">
      <c r="A13" t="s">
        <v>1506</v>
      </c>
      <c r="B13" t="s">
        <v>1505</v>
      </c>
      <c r="C13" s="276" t="s">
        <v>1508</v>
      </c>
      <c r="D13" s="277">
        <v>0.57763888888888892</v>
      </c>
      <c r="E13" s="278">
        <v>41102</v>
      </c>
    </row>
    <row r="14" spans="1:5" x14ac:dyDescent="0.25">
      <c r="A14" t="s">
        <v>1510</v>
      </c>
      <c r="B14" t="s">
        <v>1469</v>
      </c>
      <c r="C14" s="276" t="s">
        <v>1509</v>
      </c>
      <c r="D14" s="277">
        <v>0.57783564814814814</v>
      </c>
      <c r="E14" s="278">
        <v>41102</v>
      </c>
    </row>
    <row r="15" spans="1:5" x14ac:dyDescent="0.25">
      <c r="A15" t="s">
        <v>1512</v>
      </c>
      <c r="B15" t="s">
        <v>1475</v>
      </c>
      <c r="C15" s="276" t="s">
        <v>1511</v>
      </c>
      <c r="D15" s="277">
        <v>0.5805555555555556</v>
      </c>
      <c r="E15" s="278">
        <v>41102</v>
      </c>
    </row>
    <row r="16" spans="1:5" ht="14.45" x14ac:dyDescent="0.3">
      <c r="A16" t="s">
        <v>1514</v>
      </c>
      <c r="B16" t="s">
        <v>1471</v>
      </c>
      <c r="C16" s="276" t="s">
        <v>1513</v>
      </c>
      <c r="D16" s="277">
        <v>0.58086805555555554</v>
      </c>
      <c r="E16" s="278">
        <v>41102</v>
      </c>
    </row>
    <row r="17" spans="1:5" ht="14.45" x14ac:dyDescent="0.3">
      <c r="A17" t="s">
        <v>1516</v>
      </c>
      <c r="B17" t="s">
        <v>1470</v>
      </c>
      <c r="C17" s="276" t="s">
        <v>1515</v>
      </c>
      <c r="D17" s="277">
        <v>0.58098379629629626</v>
      </c>
      <c r="E17" s="278">
        <v>41102</v>
      </c>
    </row>
    <row r="18" spans="1:5" x14ac:dyDescent="0.25">
      <c r="A18" t="s">
        <v>1518</v>
      </c>
      <c r="B18" t="s">
        <v>1474</v>
      </c>
      <c r="C18" s="276" t="s">
        <v>1517</v>
      </c>
      <c r="D18" s="277">
        <v>0.58469907407407407</v>
      </c>
      <c r="E18" s="278">
        <v>41102</v>
      </c>
    </row>
    <row r="19" spans="1:5" x14ac:dyDescent="0.25">
      <c r="A19" t="s">
        <v>1520</v>
      </c>
      <c r="B19" t="s">
        <v>1473</v>
      </c>
      <c r="C19" s="276" t="s">
        <v>1519</v>
      </c>
      <c r="D19" s="277">
        <v>0.58513888888888888</v>
      </c>
      <c r="E19" s="278">
        <v>41102</v>
      </c>
    </row>
    <row r="20" spans="1:5" x14ac:dyDescent="0.25">
      <c r="A20" t="s">
        <v>1521</v>
      </c>
      <c r="B20" t="s">
        <v>636</v>
      </c>
      <c r="C20" s="276" t="s">
        <v>1477</v>
      </c>
      <c r="D20" s="277">
        <v>0.5876851851851852</v>
      </c>
      <c r="E20" s="278">
        <v>41102</v>
      </c>
    </row>
    <row r="21" spans="1:5" x14ac:dyDescent="0.25">
      <c r="A21" t="s">
        <v>1521</v>
      </c>
      <c r="B21" t="s">
        <v>1477</v>
      </c>
      <c r="C21" s="276" t="s">
        <v>1522</v>
      </c>
      <c r="D21" s="277">
        <v>0.58796296296296291</v>
      </c>
      <c r="E21" s="278">
        <v>41102</v>
      </c>
    </row>
    <row r="22" spans="1:5" x14ac:dyDescent="0.25">
      <c r="A22" t="s">
        <v>1483</v>
      </c>
      <c r="B22" t="s">
        <v>1486</v>
      </c>
      <c r="C22" s="276" t="s">
        <v>1523</v>
      </c>
      <c r="D22" s="277">
        <v>0.59230324074074081</v>
      </c>
      <c r="E22" s="278">
        <v>41102</v>
      </c>
    </row>
    <row r="23" spans="1:5" x14ac:dyDescent="0.25">
      <c r="A23" t="s">
        <v>1487</v>
      </c>
      <c r="B23" t="s">
        <v>1488</v>
      </c>
      <c r="C23" s="276" t="s">
        <v>1524</v>
      </c>
      <c r="D23" s="277">
        <v>0.59287037037037038</v>
      </c>
      <c r="E23" s="278">
        <v>41102</v>
      </c>
    </row>
    <row r="24" spans="1:5" x14ac:dyDescent="0.25">
      <c r="A24" t="s">
        <v>1526</v>
      </c>
      <c r="B24" t="s">
        <v>1481</v>
      </c>
      <c r="C24" s="276" t="s">
        <v>1525</v>
      </c>
      <c r="D24" s="277">
        <v>0.59410879629629632</v>
      </c>
      <c r="E24" s="278">
        <v>41102</v>
      </c>
    </row>
    <row r="25" spans="1:5" x14ac:dyDescent="0.25">
      <c r="A25" t="s">
        <v>1482</v>
      </c>
      <c r="B25" t="s">
        <v>1485</v>
      </c>
      <c r="C25" s="276" t="s">
        <v>1527</v>
      </c>
      <c r="D25" s="277">
        <v>0.59447916666666667</v>
      </c>
      <c r="E25" s="278">
        <v>41102</v>
      </c>
    </row>
    <row r="26" spans="1:5" x14ac:dyDescent="0.25">
      <c r="A26" t="s">
        <v>1529</v>
      </c>
      <c r="B26" t="s">
        <v>1478</v>
      </c>
      <c r="C26" s="276" t="s">
        <v>1528</v>
      </c>
      <c r="D26" s="277">
        <v>0.5973842592592592</v>
      </c>
      <c r="E26" s="278">
        <v>41102</v>
      </c>
    </row>
    <row r="27" spans="1:5" x14ac:dyDescent="0.25">
      <c r="A27" t="s">
        <v>1531</v>
      </c>
      <c r="B27" t="s">
        <v>1479</v>
      </c>
      <c r="C27" s="276" t="s">
        <v>1530</v>
      </c>
      <c r="D27" s="277">
        <v>0.59844907407407411</v>
      </c>
      <c r="E27" s="278">
        <v>41102</v>
      </c>
    </row>
    <row r="28" spans="1:5" ht="409.5" x14ac:dyDescent="0.25">
      <c r="A28" t="s">
        <v>1533</v>
      </c>
      <c r="B28" s="284" t="s">
        <v>1480</v>
      </c>
      <c r="C28" s="285" t="s">
        <v>1532</v>
      </c>
      <c r="D28" s="277">
        <v>0.6007986111111111</v>
      </c>
      <c r="E28" s="278">
        <v>41102</v>
      </c>
    </row>
    <row r="29" spans="1:5" ht="180" x14ac:dyDescent="0.25">
      <c r="A29" t="s">
        <v>1484</v>
      </c>
      <c r="B29" t="s">
        <v>636</v>
      </c>
      <c r="C29" s="285" t="s">
        <v>1534</v>
      </c>
      <c r="D29" s="277">
        <v>0.60252314814814811</v>
      </c>
      <c r="E29" s="278">
        <v>41102</v>
      </c>
    </row>
    <row r="30" spans="1:5" x14ac:dyDescent="0.25">
      <c r="A30" t="s">
        <v>1492</v>
      </c>
      <c r="B30" t="s">
        <v>1476</v>
      </c>
      <c r="C30" s="276" t="s">
        <v>1535</v>
      </c>
      <c r="D30" s="277">
        <v>0.60410879629629632</v>
      </c>
      <c r="E30" s="278">
        <v>41102</v>
      </c>
    </row>
    <row r="31" spans="1:5" x14ac:dyDescent="0.25">
      <c r="A31" t="s">
        <v>1493</v>
      </c>
      <c r="B31" t="s">
        <v>1494</v>
      </c>
      <c r="C31" s="276" t="s">
        <v>1536</v>
      </c>
      <c r="D31" s="277">
        <v>0.60693287037037036</v>
      </c>
      <c r="E31" s="278">
        <v>41102</v>
      </c>
    </row>
    <row r="32" spans="1:5" x14ac:dyDescent="0.25">
      <c r="A32" t="s">
        <v>1489</v>
      </c>
      <c r="B32" t="s">
        <v>906</v>
      </c>
      <c r="C32" s="276" t="s">
        <v>3</v>
      </c>
      <c r="D32" s="277">
        <v>0.68637731481481479</v>
      </c>
      <c r="E32" s="278">
        <v>41136</v>
      </c>
    </row>
    <row r="33" spans="1:5" x14ac:dyDescent="0.25">
      <c r="A33" t="s">
        <v>1490</v>
      </c>
      <c r="B33" t="s">
        <v>1548</v>
      </c>
      <c r="C33" s="276" t="s">
        <v>4</v>
      </c>
      <c r="D33" s="277">
        <v>0.68722222222222218</v>
      </c>
      <c r="E33" s="278">
        <v>41136</v>
      </c>
    </row>
    <row r="34" spans="1:5" x14ac:dyDescent="0.25">
      <c r="A34" t="s">
        <v>1491</v>
      </c>
      <c r="B34" t="s">
        <v>1549</v>
      </c>
      <c r="C34" s="276" t="s">
        <v>5</v>
      </c>
      <c r="D34" s="277">
        <v>0.69005787037037036</v>
      </c>
      <c r="E34" s="278">
        <v>41136</v>
      </c>
    </row>
    <row r="35" spans="1:5" x14ac:dyDescent="0.25">
      <c r="A35" t="s">
        <v>1491</v>
      </c>
      <c r="B35" t="s">
        <v>5</v>
      </c>
      <c r="C35" s="276"/>
      <c r="D35" s="277">
        <v>0.69033564814814818</v>
      </c>
      <c r="E35" s="278">
        <v>41136</v>
      </c>
    </row>
    <row r="36" spans="1:5" x14ac:dyDescent="0.25">
      <c r="A36" t="s">
        <v>1491</v>
      </c>
      <c r="C36" s="276" t="s">
        <v>6</v>
      </c>
      <c r="D36" s="277">
        <v>0.69054398148148144</v>
      </c>
      <c r="E36" s="278">
        <v>41136</v>
      </c>
    </row>
    <row r="37" spans="1:5" x14ac:dyDescent="0.25">
      <c r="A37" t="s">
        <v>1568</v>
      </c>
      <c r="B37" t="s">
        <v>879</v>
      </c>
      <c r="C37" s="276" t="s">
        <v>1567</v>
      </c>
      <c r="D37" s="277">
        <v>0.60267361111111117</v>
      </c>
      <c r="E37" s="278">
        <v>41148</v>
      </c>
    </row>
    <row r="38" spans="1:5" x14ac:dyDescent="0.25">
      <c r="A38" t="s">
        <v>1570</v>
      </c>
      <c r="B38" t="s">
        <v>0</v>
      </c>
      <c r="C38" s="276" t="s">
        <v>1569</v>
      </c>
      <c r="D38" s="277">
        <v>0.60570601851851846</v>
      </c>
      <c r="E38" s="278">
        <v>41148</v>
      </c>
    </row>
    <row r="39" spans="1:5" x14ac:dyDescent="0.25">
      <c r="A39" t="s">
        <v>1571</v>
      </c>
      <c r="B39" t="s">
        <v>636</v>
      </c>
      <c r="C39" s="276" t="s">
        <v>667</v>
      </c>
      <c r="D39" s="277">
        <v>0.42506944444444444</v>
      </c>
      <c r="E39" s="278">
        <v>41155</v>
      </c>
    </row>
    <row r="40" spans="1:5" x14ac:dyDescent="0.25">
      <c r="A40" t="s">
        <v>1573</v>
      </c>
      <c r="B40" t="s">
        <v>636</v>
      </c>
      <c r="C40" s="276" t="s">
        <v>1572</v>
      </c>
      <c r="D40" s="277">
        <v>0.4253703703703704</v>
      </c>
      <c r="E40" s="278">
        <v>41155</v>
      </c>
    </row>
    <row r="41" spans="1:5" x14ac:dyDescent="0.25">
      <c r="A41" t="s">
        <v>1575</v>
      </c>
      <c r="B41" t="s">
        <v>636</v>
      </c>
      <c r="C41" s="276" t="s">
        <v>1574</v>
      </c>
      <c r="D41" s="277">
        <v>0.42547453703703703</v>
      </c>
      <c r="E41" s="278">
        <v>41155</v>
      </c>
    </row>
    <row r="42" spans="1:5" x14ac:dyDescent="0.25">
      <c r="A42" t="s">
        <v>1493</v>
      </c>
      <c r="B42" t="s">
        <v>1560</v>
      </c>
      <c r="C42" s="276" t="s">
        <v>1560</v>
      </c>
      <c r="D42" s="277">
        <v>0.42581018518518521</v>
      </c>
      <c r="E42" s="278">
        <v>41155</v>
      </c>
    </row>
    <row r="43" spans="1:5" x14ac:dyDescent="0.25">
      <c r="A43" t="s">
        <v>1576</v>
      </c>
      <c r="B43" t="s">
        <v>1561</v>
      </c>
      <c r="C43" s="276" t="s">
        <v>1561</v>
      </c>
      <c r="D43" s="277">
        <v>0.4259027777777778</v>
      </c>
      <c r="E43" s="278">
        <v>41155</v>
      </c>
    </row>
    <row r="44" spans="1:5" x14ac:dyDescent="0.25">
      <c r="A44" t="s">
        <v>1493</v>
      </c>
      <c r="B44" t="s">
        <v>1560</v>
      </c>
      <c r="C44" s="276" t="s">
        <v>1560</v>
      </c>
      <c r="D44" s="277">
        <v>0.42594907407407406</v>
      </c>
      <c r="E44" s="278">
        <v>41155</v>
      </c>
    </row>
    <row r="45" spans="1:5" x14ac:dyDescent="0.25">
      <c r="A45" t="s">
        <v>1521</v>
      </c>
      <c r="B45" t="s">
        <v>1566</v>
      </c>
      <c r="C45" s="276" t="s">
        <v>1566</v>
      </c>
      <c r="D45" s="277">
        <v>0.42615740740740743</v>
      </c>
      <c r="E45" s="278">
        <v>41155</v>
      </c>
    </row>
    <row r="46" spans="1:5" x14ac:dyDescent="0.25">
      <c r="A46" t="s">
        <v>1483</v>
      </c>
      <c r="B46" t="s">
        <v>1523</v>
      </c>
      <c r="C46" s="276" t="s">
        <v>1523</v>
      </c>
      <c r="D46" s="277">
        <v>0.42651620370370374</v>
      </c>
      <c r="E46" s="278">
        <v>41155</v>
      </c>
    </row>
    <row r="47" spans="1:5" x14ac:dyDescent="0.25">
      <c r="A47" t="s">
        <v>1487</v>
      </c>
      <c r="B47" t="s">
        <v>1524</v>
      </c>
      <c r="C47" s="276" t="s">
        <v>1577</v>
      </c>
      <c r="D47" s="277">
        <v>0.42668981481481483</v>
      </c>
      <c r="E47" s="278">
        <v>41155</v>
      </c>
    </row>
    <row r="48" spans="1:5" x14ac:dyDescent="0.25">
      <c r="A48" t="s">
        <v>1526</v>
      </c>
      <c r="B48" t="s">
        <v>1551</v>
      </c>
      <c r="C48" s="276" t="s">
        <v>1578</v>
      </c>
      <c r="D48" s="277">
        <v>0.42681712962962964</v>
      </c>
      <c r="E48" s="278">
        <v>41155</v>
      </c>
    </row>
    <row r="49" spans="1:5" x14ac:dyDescent="0.25">
      <c r="A49" t="s">
        <v>1529</v>
      </c>
      <c r="B49" t="s">
        <v>1553</v>
      </c>
      <c r="C49" s="276" t="s">
        <v>1553</v>
      </c>
      <c r="D49" s="277">
        <v>0.42696759259259259</v>
      </c>
      <c r="E49" s="278">
        <v>41155</v>
      </c>
    </row>
    <row r="50" spans="1:5" x14ac:dyDescent="0.25">
      <c r="A50" t="s">
        <v>1579</v>
      </c>
      <c r="B50" t="s">
        <v>636</v>
      </c>
      <c r="C50" s="276" t="s">
        <v>1405</v>
      </c>
      <c r="D50" s="277">
        <v>0.77167824074074076</v>
      </c>
      <c r="E50" s="278">
        <v>41159</v>
      </c>
    </row>
  </sheetData>
  <sheetProtection password="CA59" sheet="1" objects="1" scenarios="1"/>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O21"/>
  <sheetViews>
    <sheetView workbookViewId="0">
      <selection activeCell="H13" sqref="H13"/>
    </sheetView>
  </sheetViews>
  <sheetFormatPr baseColWidth="10" defaultColWidth="9.140625" defaultRowHeight="15" x14ac:dyDescent="0.25"/>
  <cols>
    <col min="1" max="1" width="2.7109375" customWidth="1"/>
    <col min="2" max="6" width="8.85546875" customWidth="1"/>
    <col min="7" max="7" width="38.7109375" bestFit="1" customWidth="1"/>
  </cols>
  <sheetData>
    <row r="2" spans="2:15" ht="14.45" x14ac:dyDescent="0.3">
      <c r="B2" s="84"/>
      <c r="C2" s="84"/>
      <c r="D2" s="84"/>
      <c r="E2" s="84"/>
      <c r="F2" s="84"/>
      <c r="G2" s="84"/>
      <c r="H2" s="84"/>
      <c r="I2" s="84"/>
      <c r="J2" s="84"/>
      <c r="K2" s="84"/>
      <c r="L2" s="84"/>
      <c r="M2" s="84"/>
      <c r="N2" s="84"/>
      <c r="O2" s="84"/>
    </row>
    <row r="3" spans="2:15" ht="14.45" x14ac:dyDescent="0.3">
      <c r="B3" s="84"/>
      <c r="C3" s="84"/>
      <c r="D3" s="84"/>
      <c r="E3" s="84"/>
      <c r="F3" s="84"/>
      <c r="G3" s="84"/>
      <c r="H3" s="84"/>
      <c r="I3" s="84"/>
      <c r="J3" s="84"/>
      <c r="K3" s="84"/>
      <c r="L3" s="84"/>
      <c r="M3" s="84"/>
      <c r="N3" s="84"/>
      <c r="O3" s="84"/>
    </row>
    <row r="4" spans="2:15" ht="14.45" x14ac:dyDescent="0.3">
      <c r="B4" s="84"/>
      <c r="C4" s="84"/>
      <c r="D4" s="84"/>
      <c r="E4" s="84"/>
      <c r="F4" s="84"/>
      <c r="G4" s="84"/>
      <c r="H4" s="84"/>
      <c r="I4" s="84"/>
      <c r="J4" s="84"/>
      <c r="K4" s="84"/>
      <c r="L4" s="84"/>
      <c r="M4" s="84"/>
      <c r="N4" s="84"/>
      <c r="O4" s="84"/>
    </row>
    <row r="5" spans="2:15" ht="14.45" x14ac:dyDescent="0.3">
      <c r="B5" s="84"/>
      <c r="C5" s="84"/>
      <c r="D5" s="84"/>
      <c r="E5" s="84"/>
      <c r="F5" s="84"/>
      <c r="G5" s="84"/>
      <c r="H5" s="84"/>
      <c r="I5" s="84"/>
      <c r="J5" s="84"/>
      <c r="K5" s="84"/>
      <c r="L5" s="84"/>
      <c r="M5" s="84"/>
      <c r="N5" s="84"/>
      <c r="O5" s="84"/>
    </row>
    <row r="6" spans="2:15" ht="14.45" x14ac:dyDescent="0.3">
      <c r="B6" s="84"/>
      <c r="C6" s="84"/>
      <c r="D6" s="84"/>
      <c r="E6" s="84"/>
      <c r="F6" s="84"/>
      <c r="G6" s="84"/>
      <c r="H6" s="84"/>
      <c r="I6" s="84"/>
      <c r="J6" s="84"/>
      <c r="K6" s="84"/>
      <c r="L6" s="84"/>
      <c r="M6" s="84"/>
      <c r="N6" s="84"/>
      <c r="O6" s="84"/>
    </row>
    <row r="7" spans="2:15" ht="14.45" x14ac:dyDescent="0.3">
      <c r="B7" s="84"/>
      <c r="C7" s="84"/>
      <c r="D7" s="84"/>
      <c r="E7" s="84"/>
      <c r="F7" s="84"/>
      <c r="G7" s="84"/>
      <c r="H7" s="84"/>
      <c r="I7" s="84"/>
      <c r="J7" s="84"/>
      <c r="K7" s="84"/>
      <c r="L7" s="84"/>
      <c r="M7" s="84"/>
      <c r="N7" s="84"/>
      <c r="O7" s="84"/>
    </row>
    <row r="8" spans="2:15" ht="21" x14ac:dyDescent="0.4">
      <c r="B8" s="301" t="s">
        <v>515</v>
      </c>
      <c r="C8" s="301"/>
      <c r="D8" s="301"/>
      <c r="E8" s="301"/>
      <c r="F8" s="301"/>
      <c r="G8" s="301"/>
      <c r="H8" s="301"/>
      <c r="I8" s="301"/>
      <c r="J8" s="301"/>
      <c r="K8" s="301"/>
      <c r="L8" s="301"/>
      <c r="M8" s="301"/>
      <c r="N8" s="301"/>
      <c r="O8" s="301"/>
    </row>
    <row r="9" spans="2:15" ht="14.45" x14ac:dyDescent="0.3">
      <c r="B9" s="84"/>
      <c r="C9" s="84"/>
      <c r="D9" s="84"/>
      <c r="E9" s="84"/>
      <c r="F9" s="84"/>
      <c r="G9" s="84"/>
      <c r="H9" s="84"/>
      <c r="I9" s="84"/>
      <c r="J9" s="84"/>
      <c r="K9" s="84"/>
      <c r="L9" s="84"/>
      <c r="M9" s="84"/>
      <c r="N9" s="84"/>
      <c r="O9" s="84"/>
    </row>
    <row r="10" spans="2:15" ht="14.45" x14ac:dyDescent="0.3">
      <c r="B10" s="84"/>
      <c r="C10" s="84"/>
      <c r="D10" s="84"/>
      <c r="E10" s="84"/>
      <c r="F10" s="84"/>
      <c r="G10" s="84" t="s">
        <v>512</v>
      </c>
      <c r="H10" s="84" t="str">
        <f>DORating!F27</f>
        <v>S</v>
      </c>
      <c r="I10" s="84"/>
      <c r="J10" s="84"/>
      <c r="K10" s="84"/>
      <c r="L10" s="84"/>
      <c r="M10" s="84"/>
      <c r="N10" s="84"/>
      <c r="O10" s="84"/>
    </row>
    <row r="11" spans="2:15" ht="14.45" x14ac:dyDescent="0.3">
      <c r="B11" s="84"/>
      <c r="C11" s="84"/>
      <c r="D11" s="84"/>
      <c r="E11" s="84"/>
      <c r="F11" s="84"/>
      <c r="G11" s="84" t="s">
        <v>513</v>
      </c>
      <c r="H11" s="84" t="str">
        <f>IPRating!F27</f>
        <v>S</v>
      </c>
      <c r="I11" s="84"/>
      <c r="J11" s="84"/>
      <c r="K11" s="84"/>
      <c r="L11" s="84"/>
      <c r="M11" s="84"/>
      <c r="N11" s="84"/>
      <c r="O11" s="84"/>
    </row>
    <row r="12" spans="2:15" ht="14.45" x14ac:dyDescent="0.3">
      <c r="B12" s="84"/>
      <c r="C12" s="84"/>
      <c r="D12" s="84"/>
      <c r="E12" s="84"/>
      <c r="F12" s="84"/>
      <c r="G12" s="84" t="s">
        <v>514</v>
      </c>
      <c r="H12" s="84" t="str">
        <f>RTA!F25</f>
        <v>Substantial</v>
      </c>
      <c r="I12" s="84"/>
      <c r="J12" s="84"/>
      <c r="K12" s="84"/>
      <c r="L12" s="84"/>
      <c r="M12" s="84"/>
      <c r="N12" s="84"/>
      <c r="O12" s="84"/>
    </row>
    <row r="13" spans="2:15" ht="14.45" x14ac:dyDescent="0.3">
      <c r="B13" s="84"/>
      <c r="C13" s="84"/>
      <c r="D13" s="84"/>
      <c r="E13" s="84"/>
      <c r="F13" s="84"/>
      <c r="G13" s="84"/>
      <c r="H13" s="84"/>
      <c r="I13" s="84"/>
      <c r="J13" s="84"/>
      <c r="K13" s="84"/>
      <c r="L13" s="84"/>
      <c r="M13" s="84"/>
      <c r="N13" s="84"/>
      <c r="O13" s="84"/>
    </row>
    <row r="14" spans="2:15" ht="14.45" x14ac:dyDescent="0.3">
      <c r="B14" s="84"/>
      <c r="C14" s="84"/>
      <c r="D14" s="84"/>
      <c r="E14" s="84"/>
      <c r="F14" s="84"/>
      <c r="G14" s="84" t="s">
        <v>511</v>
      </c>
      <c r="H14" s="85">
        <f>Finance!D18</f>
        <v>112440</v>
      </c>
      <c r="I14" s="84"/>
      <c r="J14" s="84"/>
      <c r="K14" s="84"/>
      <c r="L14" s="84"/>
      <c r="M14" s="84"/>
      <c r="N14" s="84"/>
      <c r="O14" s="84"/>
    </row>
    <row r="15" spans="2:15" ht="14.45" x14ac:dyDescent="0.3">
      <c r="B15" s="84"/>
      <c r="C15" s="84"/>
      <c r="D15" s="84"/>
      <c r="E15" s="84"/>
      <c r="F15" s="84"/>
      <c r="G15" s="84" t="s">
        <v>510</v>
      </c>
      <c r="H15" s="85">
        <f>Finance!D31</f>
        <v>0</v>
      </c>
      <c r="I15" s="84"/>
      <c r="J15" s="84"/>
      <c r="K15" s="84"/>
      <c r="L15" s="84"/>
      <c r="M15" s="84"/>
      <c r="N15" s="84"/>
      <c r="O15" s="84"/>
    </row>
    <row r="16" spans="2:15" ht="14.45" x14ac:dyDescent="0.3">
      <c r="B16" s="84"/>
      <c r="C16" s="84"/>
      <c r="D16" s="84"/>
      <c r="E16" s="84"/>
      <c r="F16" s="84"/>
      <c r="G16" s="84"/>
      <c r="H16" s="84"/>
      <c r="I16" s="84"/>
      <c r="J16" s="84"/>
      <c r="K16" s="84"/>
      <c r="L16" s="84"/>
      <c r="M16" s="84"/>
      <c r="N16" s="84"/>
      <c r="O16" s="84"/>
    </row>
    <row r="17" spans="2:15" ht="14.45" x14ac:dyDescent="0.3">
      <c r="B17" s="84"/>
      <c r="C17" s="84"/>
      <c r="D17" s="84"/>
      <c r="E17" s="84"/>
      <c r="F17" s="84"/>
      <c r="G17" s="84" t="s">
        <v>507</v>
      </c>
      <c r="H17" s="84" t="str">
        <f>BasicData!F40</f>
        <v>As planned - no change</v>
      </c>
      <c r="I17" s="84"/>
      <c r="J17" s="84"/>
      <c r="K17" s="84"/>
      <c r="L17" s="84"/>
      <c r="M17" s="84"/>
      <c r="N17" s="84"/>
      <c r="O17" s="84"/>
    </row>
    <row r="18" spans="2:15" x14ac:dyDescent="0.25">
      <c r="B18" s="84"/>
      <c r="C18" s="84"/>
      <c r="D18" s="84"/>
      <c r="E18" s="84"/>
      <c r="F18" s="84"/>
      <c r="G18" s="84" t="s">
        <v>508</v>
      </c>
      <c r="H18" s="84" t="str">
        <f>BasicData!F51</f>
        <v>July 2012 – June 2013</v>
      </c>
      <c r="I18" s="84"/>
      <c r="J18" s="84"/>
      <c r="K18" s="84"/>
      <c r="L18" s="84"/>
      <c r="M18" s="84"/>
      <c r="N18" s="84"/>
      <c r="O18" s="84"/>
    </row>
    <row r="19" spans="2:15" x14ac:dyDescent="0.25">
      <c r="B19" s="84"/>
      <c r="C19" s="84"/>
      <c r="D19" s="84"/>
      <c r="E19" s="84"/>
      <c r="F19" s="84"/>
      <c r="G19" s="84" t="s">
        <v>509</v>
      </c>
      <c r="H19" s="84" t="str">
        <f>BasicData!F55</f>
        <v>July 2013 – June 2014</v>
      </c>
      <c r="I19" s="84"/>
      <c r="J19" s="84"/>
      <c r="K19" s="84"/>
      <c r="L19" s="84"/>
      <c r="M19" s="84"/>
      <c r="N19" s="84"/>
      <c r="O19" s="84"/>
    </row>
    <row r="20" spans="2:15" x14ac:dyDescent="0.25">
      <c r="B20" s="84"/>
      <c r="C20" s="84"/>
      <c r="D20" s="84"/>
      <c r="E20" s="84"/>
      <c r="F20" s="84"/>
      <c r="G20" s="84"/>
      <c r="H20" s="84"/>
      <c r="I20" s="84"/>
      <c r="J20" s="84"/>
      <c r="K20" s="84"/>
      <c r="L20" s="84"/>
      <c r="M20" s="84"/>
      <c r="N20" s="84"/>
      <c r="O20" s="84"/>
    </row>
    <row r="21" spans="2:15" x14ac:dyDescent="0.25">
      <c r="B21" s="84"/>
      <c r="C21" s="84"/>
      <c r="D21" s="84"/>
      <c r="E21" s="84"/>
      <c r="F21" s="84"/>
      <c r="G21" s="84"/>
      <c r="H21" s="84"/>
      <c r="I21" s="84"/>
      <c r="J21" s="84"/>
      <c r="K21" s="84"/>
      <c r="L21" s="84"/>
      <c r="M21" s="84"/>
      <c r="N21" s="84"/>
      <c r="O21" s="84"/>
    </row>
  </sheetData>
  <sheetProtection password="CA59" sheet="1" objects="1" scenarios="1"/>
  <mergeCells count="1">
    <mergeCell ref="B8:O8"/>
  </mergeCells>
  <phoneticPr fontId="3"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
  <sheetViews>
    <sheetView workbookViewId="0">
      <selection activeCell="B3" sqref="B3:B202"/>
    </sheetView>
  </sheetViews>
  <sheetFormatPr baseColWidth="10" defaultColWidth="9.140625" defaultRowHeight="15" x14ac:dyDescent="0.25"/>
  <cols>
    <col min="1" max="1" width="32.85546875" customWidth="1"/>
    <col min="2" max="2" width="62.28515625" customWidth="1"/>
  </cols>
  <sheetData>
    <row r="1" spans="1:4" ht="15.6" x14ac:dyDescent="0.3">
      <c r="A1" s="300" t="s">
        <v>632</v>
      </c>
      <c r="B1" s="300"/>
      <c r="D1">
        <f>COUNT(C:C)</f>
        <v>1</v>
      </c>
    </row>
    <row r="2" spans="1:4" ht="14.45" x14ac:dyDescent="0.3">
      <c r="A2" s="14" t="s">
        <v>1338</v>
      </c>
      <c r="B2" s="14" t="s">
        <v>274</v>
      </c>
      <c r="C2">
        <f>IF(B2="","Del",0)</f>
        <v>0</v>
      </c>
    </row>
  </sheetData>
  <mergeCells count="1">
    <mergeCell ref="A1:B1"/>
  </mergeCells>
  <phoneticPr fontId="3"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5"/>
  <sheetViews>
    <sheetView workbookViewId="0">
      <selection activeCell="A2" sqref="A2:D2"/>
    </sheetView>
  </sheetViews>
  <sheetFormatPr baseColWidth="10" defaultColWidth="9.140625" defaultRowHeight="15" x14ac:dyDescent="0.25"/>
  <cols>
    <col min="1" max="1" width="30.42578125" customWidth="1"/>
    <col min="2" max="2" width="15.85546875" customWidth="1"/>
    <col min="3" max="3" width="52.5703125" customWidth="1"/>
    <col min="4" max="4" width="33.42578125" customWidth="1"/>
  </cols>
  <sheetData>
    <row r="1" spans="1:4" ht="14.45" x14ac:dyDescent="0.3">
      <c r="A1" s="292" t="s">
        <v>633</v>
      </c>
      <c r="B1" s="292"/>
      <c r="C1" s="292"/>
      <c r="D1" s="292"/>
    </row>
    <row r="2" spans="1:4" ht="14.45" x14ac:dyDescent="0.3">
      <c r="A2" s="303" t="s">
        <v>690</v>
      </c>
      <c r="B2" s="303"/>
      <c r="C2" s="303"/>
      <c r="D2" s="303"/>
    </row>
    <row r="3" spans="1:4" ht="14.45" x14ac:dyDescent="0.3">
      <c r="A3" s="302" t="s">
        <v>890</v>
      </c>
      <c r="B3" s="302"/>
      <c r="C3" s="302"/>
      <c r="D3" t="str">
        <f>IF(Adjustments!G16=0,"",Adjustments!G16)</f>
        <v>Yes</v>
      </c>
    </row>
    <row r="4" spans="1:4" ht="14.45" x14ac:dyDescent="0.3">
      <c r="A4" s="302" t="s">
        <v>891</v>
      </c>
      <c r="B4" s="302"/>
      <c r="C4" s="302"/>
      <c r="D4" t="str">
        <f>IF(Adjustments!G17=0,"",Adjustments!G17)</f>
        <v>No</v>
      </c>
    </row>
    <row r="5" spans="1:4" ht="14.45" x14ac:dyDescent="0.3">
      <c r="A5" s="304"/>
      <c r="B5" s="304"/>
      <c r="C5" s="304"/>
      <c r="D5" s="304"/>
    </row>
    <row r="6" spans="1:4" ht="14.45" x14ac:dyDescent="0.3">
      <c r="A6" s="268" t="s">
        <v>680</v>
      </c>
      <c r="B6" s="268" t="s">
        <v>681</v>
      </c>
      <c r="C6" s="268" t="s">
        <v>682</v>
      </c>
      <c r="D6" s="268" t="s">
        <v>893</v>
      </c>
    </row>
    <row r="7" spans="1:4" ht="14.45" x14ac:dyDescent="0.3">
      <c r="A7" s="269" t="s">
        <v>683</v>
      </c>
      <c r="B7" s="270">
        <f>IF(Adjustments!E21=0,"",Adjustments!E21)</f>
        <v>6</v>
      </c>
      <c r="C7" s="270" t="str">
        <f>IF(Adjustments!F21=0,"",Adjustments!F21)</f>
        <v>In January 2011 was officially started the project EEPB-75672, but the Coordinator was hired in April,  in June the Administrative Assistant of the project and in August was hired the Technical Support. Once hired the entire technical team of the project, the induction process begun.</v>
      </c>
      <c r="D7" s="270" t="str">
        <f>IF(Adjustments!G21=0,"",Adjustments!G21)</f>
        <v>It will be necessary  hasten the activities, in order to accomplish the targets at the end of 2013. The project will have a good performance in 2012, that will permit to adjust the activities to finish the outcomes in 2013.</v>
      </c>
    </row>
    <row r="8" spans="1:4" ht="14.45" x14ac:dyDescent="0.3">
      <c r="A8" s="269" t="s">
        <v>684</v>
      </c>
      <c r="B8" s="270">
        <f>IF(Adjustments!E22=0,"",Adjustments!E22)</f>
        <v>4</v>
      </c>
      <c r="C8" s="270" t="str">
        <f>IF(Adjustments!F22=0,"",Adjustments!F22)</f>
        <v>The project inception workshop was done in April, this situation caused a delay of at least 4 months</v>
      </c>
      <c r="D8" s="270" t="str">
        <f>IF(Adjustments!G22=0,"",Adjustments!G22)</f>
        <v>It will be necessary  hasten the activities, in order to accomplish the targets at the end of 2013. The project will have a good performance in 2012, that will permit to adjust the activities to finish the outcomes in 2013.</v>
      </c>
    </row>
    <row r="9" spans="1:4" ht="14.45" x14ac:dyDescent="0.3">
      <c r="A9" s="269" t="s">
        <v>685</v>
      </c>
      <c r="B9" s="270" t="str">
        <f>IF(Adjustments!E23=0,"",Adjustments!E23)</f>
        <v/>
      </c>
      <c r="C9" s="270" t="str">
        <f>IF(Adjustments!F23=0,"",Adjustments!F23)</f>
        <v/>
      </c>
      <c r="D9" s="270" t="str">
        <f>IF(Adjustments!G23=0,"",Adjustments!G23)</f>
        <v/>
      </c>
    </row>
    <row r="10" spans="1:4" ht="14.45" x14ac:dyDescent="0.3">
      <c r="A10" s="269" t="s">
        <v>686</v>
      </c>
      <c r="B10" s="270" t="str">
        <f>IF(Adjustments!E24=0,"",Adjustments!E24)</f>
        <v/>
      </c>
      <c r="C10" s="270" t="str">
        <f>IF(Adjustments!F24=0,"",Adjustments!F24)</f>
        <v/>
      </c>
      <c r="D10" s="270" t="str">
        <f>IF(Adjustments!G24=0,"",Adjustments!G24)</f>
        <v/>
      </c>
    </row>
    <row r="11" spans="1:4" ht="14.45" x14ac:dyDescent="0.3">
      <c r="A11" s="269" t="s">
        <v>687</v>
      </c>
      <c r="B11" s="270" t="str">
        <f>IF(Adjustments!E25=0,"",Adjustments!E25)</f>
        <v/>
      </c>
      <c r="C11" s="270" t="str">
        <f>IF(Adjustments!F25=0,"",Adjustments!F25)</f>
        <v/>
      </c>
      <c r="D11" s="270" t="str">
        <f>IF(Adjustments!G25=0,"",Adjustments!G25)</f>
        <v/>
      </c>
    </row>
    <row r="13" spans="1:4" ht="14.45" x14ac:dyDescent="0.3">
      <c r="A13" s="303" t="s">
        <v>338</v>
      </c>
      <c r="B13" s="303"/>
      <c r="C13" s="303"/>
      <c r="D13" s="303"/>
    </row>
    <row r="14" spans="1:4" ht="14.45" x14ac:dyDescent="0.3">
      <c r="A14" s="302" t="s">
        <v>894</v>
      </c>
      <c r="B14" s="302"/>
      <c r="C14" s="302"/>
      <c r="D14" t="str">
        <f>IF(Adjustments!G27=0,"",Adjustments!G27)</f>
        <v/>
      </c>
    </row>
    <row r="15" spans="1:4" ht="14.45" x14ac:dyDescent="0.3">
      <c r="A15" s="302" t="s">
        <v>891</v>
      </c>
      <c r="B15" s="302"/>
      <c r="C15" s="302"/>
      <c r="D15" t="str">
        <f>IF(Adjustments!G28=0,"",Adjustments!G28)</f>
        <v/>
      </c>
    </row>
    <row r="17" spans="1:4" ht="14.45" x14ac:dyDescent="0.3">
      <c r="A17" s="271" t="s">
        <v>24</v>
      </c>
      <c r="B17" s="272" t="s">
        <v>25</v>
      </c>
      <c r="C17" s="272" t="s">
        <v>1128</v>
      </c>
    </row>
    <row r="18" spans="1:4" ht="14.45" x14ac:dyDescent="0.3">
      <c r="A18" s="273" t="s">
        <v>678</v>
      </c>
      <c r="B18" s="270" t="str">
        <f>IF(Adjustments!E35=0,"",Adjustments!E35)</f>
        <v>No</v>
      </c>
      <c r="C18" s="270" t="str">
        <f>IF(Adjustments!F35=0,"",Adjustments!F35)</f>
        <v/>
      </c>
    </row>
    <row r="19" spans="1:4" x14ac:dyDescent="0.25">
      <c r="A19" s="273" t="s">
        <v>1338</v>
      </c>
      <c r="B19" s="270" t="str">
        <f>IF(Adjustments!E36=0,"",Adjustments!E36)</f>
        <v>No</v>
      </c>
      <c r="C19" s="270" t="str">
        <f>IF(Adjustments!F36=0,"",Adjustments!F36)</f>
        <v/>
      </c>
    </row>
    <row r="20" spans="1:4" x14ac:dyDescent="0.25">
      <c r="A20" s="273" t="s">
        <v>679</v>
      </c>
      <c r="B20" s="270" t="str">
        <f>IF(Adjustments!E37=0,"",Adjustments!E37)</f>
        <v>No</v>
      </c>
      <c r="C20" s="270" t="str">
        <f>IF(Adjustments!F37=0,"",Adjustments!F37)</f>
        <v/>
      </c>
    </row>
    <row r="22" spans="1:4" x14ac:dyDescent="0.25">
      <c r="A22" s="303" t="s">
        <v>549</v>
      </c>
      <c r="B22" s="303"/>
      <c r="C22" s="303"/>
      <c r="D22" s="303"/>
    </row>
    <row r="23" spans="1:4" ht="60" x14ac:dyDescent="0.25">
      <c r="B23" s="274" t="s">
        <v>1422</v>
      </c>
      <c r="C23" s="272" t="s">
        <v>531</v>
      </c>
    </row>
    <row r="24" spans="1:4" x14ac:dyDescent="0.25">
      <c r="B24" s="270" t="str">
        <f>IF(Adjustments!E44=0,"",Adjustments!E44)</f>
        <v>Strategic</v>
      </c>
      <c r="C24" s="270" t="str">
        <f>IF(Adjustments!F44=0,"",Adjustments!F44)</f>
        <v>The CNE has led to the creation of legal instruments as the Executive Decree 78 of the year 2012, in which requires the Organization of committees for energy efficiency; this will help institutions to promote energy efficiency measures that produce savings.</v>
      </c>
    </row>
    <row r="25" spans="1:4" x14ac:dyDescent="0.25">
      <c r="B25" s="270" t="str">
        <f>IF(Adjustments!E45=0,"",Adjustments!E45)</f>
        <v>Environmental</v>
      </c>
      <c r="C25" s="270" t="str">
        <f>IF(Adjustments!F45=0,"",Adjustments!F45)</f>
        <v>Worked in a very coordinated manner with the Ministry of public health, with the aim that the hospitals pilot projects have the best results.</v>
      </c>
    </row>
    <row r="26" spans="1:4" x14ac:dyDescent="0.25">
      <c r="B26" s="270" t="str">
        <f>IF(Adjustments!E46=0,"",Adjustments!E46)</f>
        <v/>
      </c>
      <c r="C26" s="270" t="str">
        <f>IF(Adjustments!F46=0,"",Adjustments!F46)</f>
        <v/>
      </c>
    </row>
    <row r="27" spans="1:4" x14ac:dyDescent="0.25">
      <c r="B27" s="270" t="str">
        <f>IF(Adjustments!E47=0,"",Adjustments!E47)</f>
        <v/>
      </c>
      <c r="C27" s="270" t="str">
        <f>IF(Adjustments!F47=0,"",Adjustments!F47)</f>
        <v/>
      </c>
    </row>
    <row r="28" spans="1:4" x14ac:dyDescent="0.25">
      <c r="B28" s="270" t="str">
        <f>IF(Adjustments!E48=0,"",Adjustments!E48)</f>
        <v/>
      </c>
      <c r="C28" s="270" t="str">
        <f>IF(Adjustments!F48=0,"",Adjustments!F48)</f>
        <v/>
      </c>
    </row>
    <row r="29" spans="1:4" x14ac:dyDescent="0.25">
      <c r="B29" s="270" t="str">
        <f>IF(Adjustments!E49=0,"",Adjustments!E49)</f>
        <v/>
      </c>
      <c r="C29" s="270" t="str">
        <f>IF(Adjustments!F49=0,"",Adjustments!F49)</f>
        <v/>
      </c>
    </row>
    <row r="30" spans="1:4" x14ac:dyDescent="0.25">
      <c r="B30" s="270" t="str">
        <f>IF(Adjustments!E50=0,"",Adjustments!E50)</f>
        <v/>
      </c>
      <c r="C30" s="270" t="str">
        <f>IF(Adjustments!F50=0,"",Adjustments!F50)</f>
        <v/>
      </c>
    </row>
    <row r="31" spans="1:4" x14ac:dyDescent="0.25">
      <c r="B31" s="270" t="str">
        <f>IF(Adjustments!E51=0,"",Adjustments!E51)</f>
        <v/>
      </c>
      <c r="C31" s="270" t="str">
        <f>IF(Adjustments!F51=0,"",Adjustments!F51)</f>
        <v/>
      </c>
    </row>
    <row r="32" spans="1:4" x14ac:dyDescent="0.25">
      <c r="B32" s="270" t="str">
        <f>IF(Adjustments!E52=0,"",Adjustments!E52)</f>
        <v/>
      </c>
      <c r="C32" s="270" t="str">
        <f>IF(Adjustments!F52=0,"",Adjustments!F52)</f>
        <v/>
      </c>
    </row>
    <row r="33" spans="2:3" x14ac:dyDescent="0.25">
      <c r="B33" s="270" t="str">
        <f>IF(Adjustments!E53=0,"",Adjustments!E53)</f>
        <v/>
      </c>
      <c r="C33" s="270" t="str">
        <f>IF(Adjustments!F53=0,"",Adjustments!F53)</f>
        <v/>
      </c>
    </row>
    <row r="35" spans="2:3" x14ac:dyDescent="0.25">
      <c r="B35" t="s">
        <v>550</v>
      </c>
      <c r="C35" s="270" t="str">
        <f>IF(Adjustments!D58=0,"",Adjustments!D58)</f>
        <v/>
      </c>
    </row>
  </sheetData>
  <mergeCells count="9">
    <mergeCell ref="A14:C14"/>
    <mergeCell ref="A15:C15"/>
    <mergeCell ref="A22:D22"/>
    <mergeCell ref="A1:D1"/>
    <mergeCell ref="A2:D2"/>
    <mergeCell ref="A3:C3"/>
    <mergeCell ref="A4:C4"/>
    <mergeCell ref="A5:D5"/>
    <mergeCell ref="A13:D13"/>
  </mergeCells>
  <phoneticPr fontId="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8e6c43a-9e99-4bdd-9574-a0fa4ea3b61e" ContentTypeId="0x010100F075C04BA242A84ABD3293E3AD35CDA4" PreviousValue="false"/>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2014-06-25T17:00:00+00:00</UNDPPublishedDate>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Donor Report</TermName>
          <TermId xmlns="http://schemas.microsoft.com/office/infopath/2007/PartnerControls">632012e1-2edc-436c-bf11-0ed9e79cd8fe</TermId>
        </TermInfo>
      </Terms>
    </idff2b682fce4d0680503cd9036a3260>
    <_Publisher xmlns="http://schemas.microsoft.com/sharepoint/v3/fields" xsi:nil="true"/>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1111</Value>
      <Value>1155</Value>
      <Value>1</Value>
      <Value>763</Value>
    </TaxCatchAll>
    <c4e2ab2cc9354bbf9064eeb465a566ea xmlns="1ed4137b-41b2-488b-8250-6d369ec27664">
      <Terms xmlns="http://schemas.microsoft.com/office/infopath/2007/PartnerControls"/>
    </c4e2ab2cc9354bbf9064eeb465a566ea>
    <UndpProjectNo xmlns="1ed4137b-41b2-488b-8250-6d369ec27664">00060180</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SLV</TermName>
          <TermId xmlns="http://schemas.microsoft.com/office/infopath/2007/PartnerControls">1d501ad7-48e3-41af-80cd-7a57c73e2258</TermId>
        </TermInfo>
      </Terms>
    </gc6531b704974d528487414686b72f6f>
    <_dlc_DocId xmlns="f1161f5b-24a3-4c2d-bc81-44cb9325e8ee">ATLASPDC-4-18926</_dlc_DocId>
    <_dlc_DocIdUrl xmlns="f1161f5b-24a3-4c2d-bc81-44cb9325e8ee">
      <Url>https://info.undp.org/docs/pdc/_layouts/DocIdRedir.aspx?ID=ATLASPDC-4-18926</Url>
      <Description>ATLASPDC-4-18926</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2BF5927C-5CF1-449F-AB19-BBAB9DD9DF46}"/>
</file>

<file path=customXml/itemProps2.xml><?xml version="1.0" encoding="utf-8"?>
<ds:datastoreItem xmlns:ds="http://schemas.openxmlformats.org/officeDocument/2006/customXml" ds:itemID="{C1C26494-D298-46A6-A2FA-489F56112BF1}"/>
</file>

<file path=customXml/itemProps3.xml><?xml version="1.0" encoding="utf-8"?>
<ds:datastoreItem xmlns:ds="http://schemas.openxmlformats.org/officeDocument/2006/customXml" ds:itemID="{A0279FAE-92CF-466D-BAA0-8EDF2C6D12A8}"/>
</file>

<file path=customXml/itemProps4.xml><?xml version="1.0" encoding="utf-8"?>
<ds:datastoreItem xmlns:ds="http://schemas.openxmlformats.org/officeDocument/2006/customXml" ds:itemID="{67D7BE8F-EA85-4121-90BF-8255154A7760}"/>
</file>

<file path=customXml/itemProps5.xml><?xml version="1.0" encoding="utf-8"?>
<ds:datastoreItem xmlns:ds="http://schemas.openxmlformats.org/officeDocument/2006/customXml" ds:itemID="{9FCA6755-B55B-41BD-A3D5-3538595B9F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0.list</vt:lpstr>
      <vt:lpstr>0.listCells</vt:lpstr>
      <vt:lpstr>0.EmptyFields</vt:lpstr>
      <vt:lpstr>0.rpt3</vt:lpstr>
      <vt:lpstr>0rpt3Obj</vt:lpstr>
      <vt:lpstr>1.Log</vt:lpstr>
      <vt:lpstr>1.KeyData</vt:lpstr>
      <vt:lpstr>0rpt3IP</vt:lpstr>
      <vt:lpstr>0rpt3Adj</vt:lpstr>
      <vt:lpstr>General Guidance</vt:lpstr>
      <vt:lpstr>BasicData</vt:lpstr>
      <vt:lpstr>RTA</vt:lpstr>
      <vt:lpstr>UNDP CO</vt:lpstr>
      <vt:lpstr>DO</vt:lpstr>
      <vt:lpstr>DORating</vt:lpstr>
      <vt:lpstr>IP</vt:lpstr>
      <vt:lpstr>IPRating</vt:lpstr>
      <vt:lpstr>Adjustments</vt:lpstr>
      <vt:lpstr>Finance</vt:lpstr>
      <vt:lpstr>Communications and KM</vt:lpstr>
      <vt:lpstr>Partnerships</vt:lpstr>
      <vt:lpstr>Gender</vt:lpstr>
      <vt:lpstr>Instructions for GEF TT</vt:lpstr>
      <vt:lpstr>CCM TT</vt:lpstr>
    </vt:vector>
  </TitlesOfParts>
  <Company>AGOffice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AGOffice</dc:creator>
  <cp:lastModifiedBy>Silvia Vides</cp:lastModifiedBy>
  <cp:lastPrinted>2012-07-25T14:30:28Z</cp:lastPrinted>
  <dcterms:created xsi:type="dcterms:W3CDTF">2009-06-15T11:57:40Z</dcterms:created>
  <dcterms:modified xsi:type="dcterms:W3CDTF">2013-03-05T21:52:59Z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58d0759f-6c43-4dc6-9ec6-99bdc127a2eb</vt:lpwstr>
  </property>
  <property fmtid="{D5CDD505-2E9C-101B-9397-08002B2CF9AE}" pid="4" name="UNDPCountry">
    <vt:lpwstr/>
  </property>
  <property fmtid="{D5CDD505-2E9C-101B-9397-08002B2CF9AE}" pid="5" name="Atlas_x0020_Document_x0020_Type">
    <vt:lpwstr>237;#Donor Report|1721730c-4059-4c70-9961-19247f3f89af</vt:lpwstr>
  </property>
  <property fmtid="{D5CDD505-2E9C-101B-9397-08002B2CF9AE}" pid="6" name="UndpDocTypeMM">
    <vt:lpwstr/>
  </property>
  <property fmtid="{D5CDD505-2E9C-101B-9397-08002B2CF9AE}" pid="7" name="UNDPDocumentCategory">
    <vt:lpwstr/>
  </property>
  <property fmtid="{D5CDD505-2E9C-101B-9397-08002B2CF9AE}" pid="8" name="UnitTaxHTField0">
    <vt:lpwstr/>
  </property>
  <property fmtid="{D5CDD505-2E9C-101B-9397-08002B2CF9AE}" pid="9" name="UN Languages">
    <vt:lpwstr>1;#English|7f98b732-4b5b-4b70-ba90-a0eff09b5d2d</vt:lpwstr>
  </property>
  <property fmtid="{D5CDD505-2E9C-101B-9397-08002B2CF9AE}" pid="10" name="Operating Unit0">
    <vt:lpwstr>1155;#SLV|1d501ad7-48e3-41af-80cd-7a57c73e2258</vt:lpwstr>
  </property>
  <property fmtid="{D5CDD505-2E9C-101B-9397-08002B2CF9AE}" pid="11" name="Atlas Document Status">
    <vt:lpwstr>763;#Draft|121d40a5-e62e-4d42-82e4-d6d12003de0a</vt:lpwstr>
  </property>
  <property fmtid="{D5CDD505-2E9C-101B-9397-08002B2CF9AE}" pid="13" name="UndpUnitMM">
    <vt:lpwstr/>
  </property>
  <property fmtid="{D5CDD505-2E9C-101B-9397-08002B2CF9AE}" pid="14" name="eRegFilingCodeMM">
    <vt:lpwstr/>
  </property>
  <property fmtid="{D5CDD505-2E9C-101B-9397-08002B2CF9AE}" pid="15" name="Unit">
    <vt:lpwstr/>
  </property>
  <property fmtid="{D5CDD505-2E9C-101B-9397-08002B2CF9AE}" pid="16" name="UNDPFocusAreas">
    <vt:lpwstr/>
  </property>
  <property fmtid="{D5CDD505-2E9C-101B-9397-08002B2CF9AE}" pid="17" name="Atlas Document Type">
    <vt:lpwstr>1111;#Donor Report|632012e1-2edc-436c-bf11-0ed9e79cd8fe</vt:lpwstr>
  </property>
  <property fmtid="{D5CDD505-2E9C-101B-9397-08002B2CF9AE}" pid="18" name="URL">
    <vt:lpwstr/>
  </property>
  <property fmtid="{D5CDD505-2E9C-101B-9397-08002B2CF9AE}" pid="19" name="DocumentSetDescription">
    <vt:lpwstr/>
  </property>
</Properties>
</file>